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genturasport-my.sharepoint.com/personal/horak_agenturasport_cz/Documents/Dokumenty/dotace/vyúčtování/OS23/"/>
    </mc:Choice>
  </mc:AlternateContent>
  <xr:revisionPtr revIDLastSave="215" documentId="8_{A9D612D1-D236-4A33-BDC7-9491D88C3D2D}" xr6:coauthVersionLast="47" xr6:coauthVersionMax="47" xr10:uidLastSave="{B71F5BEF-0EB9-4454-8AEA-E10DBC41E69C}"/>
  <bookViews>
    <workbookView xWindow="-28920" yWindow="-120" windowWidth="29040" windowHeight="15840" tabRatio="627" firstSheet="2" activeTab="8" xr2:uid="{9FF6FD80-7DF8-4412-AC57-6C2DEDD1DF1C}"/>
  </bookViews>
  <sheets>
    <sheet name="1. SOUHRNNÉ INFORMACE" sheetId="4" r:id="rId1"/>
    <sheet name="2A. POUŽITÍ DOTACE-oblast A" sheetId="11" r:id="rId2"/>
    <sheet name="2A. Aktivita 1" sheetId="3" r:id="rId3"/>
    <sheet name="2A. Aktivita 2" sheetId="13" r:id="rId4"/>
    <sheet name="2A. Aktivita 3" sheetId="15" r:id="rId5"/>
    <sheet name="2A. POUŽITÍ DOTACE-oblast B" sheetId="21" r:id="rId6"/>
    <sheet name="2B. Aktivita 1" sheetId="20" r:id="rId7"/>
    <sheet name="2B. Aktivita 2" sheetId="22" r:id="rId8"/>
    <sheet name="2B. Aktivita 3" sheetId="23" r:id="rId9"/>
    <sheet name="3. FINANČNÍ VYPOŘÁDÁNÍ Vyhl." sheetId="1" r:id="rId10"/>
  </sheets>
  <externalReferences>
    <externalReference r:id="rId11"/>
  </externalReferences>
  <definedNames>
    <definedName name="Kraj">[1]List3!$C$3:$C$16</definedName>
    <definedName name="_xlnm.Print_Area" localSheetId="0">'1. SOUHRNNÉ INFORMACE'!$A$1:$B$21</definedName>
    <definedName name="_xlnm.Print_Area" localSheetId="2">'2A. Aktivita 1'!$A$1:$E$42</definedName>
    <definedName name="_xlnm.Print_Area" localSheetId="1">'2A. POUŽITÍ DOTACE-oblast A'!$A$1:$E$45</definedName>
    <definedName name="_xlnm.Print_Area" localSheetId="9">'3.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4" l="1"/>
  <c r="D10" i="21"/>
  <c r="D11" i="21"/>
  <c r="D12" i="21"/>
  <c r="D13" i="21"/>
  <c r="D14" i="21"/>
  <c r="D15" i="21"/>
  <c r="D16" i="21"/>
  <c r="D17" i="21"/>
  <c r="D18" i="21"/>
  <c r="D19" i="21"/>
  <c r="D20" i="21"/>
  <c r="D21" i="21"/>
  <c r="F21" i="21" s="1"/>
  <c r="D22" i="21"/>
  <c r="D23" i="21"/>
  <c r="D24" i="21"/>
  <c r="D25" i="21"/>
  <c r="D26" i="21"/>
  <c r="D27" i="21"/>
  <c r="D28" i="21"/>
  <c r="D29" i="21"/>
  <c r="D30" i="21"/>
  <c r="D31" i="21"/>
  <c r="D32" i="21"/>
  <c r="D33" i="21"/>
  <c r="D34" i="21"/>
  <c r="D35" i="21"/>
  <c r="D36" i="21"/>
  <c r="D37" i="21"/>
  <c r="D38" i="21"/>
  <c r="D9" i="2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9" i="11"/>
  <c r="G16" i="1"/>
  <c r="F16" i="1"/>
  <c r="E16" i="1"/>
  <c r="A16" i="1"/>
  <c r="A15" i="1"/>
  <c r="D6" i="21"/>
  <c r="H16" i="1" s="1"/>
  <c r="D38" i="23"/>
  <c r="D37" i="23"/>
  <c r="D33" i="23"/>
  <c r="D32" i="23" s="1"/>
  <c r="D25" i="23"/>
  <c r="D22" i="23"/>
  <c r="D19" i="23"/>
  <c r="D18" i="23"/>
  <c r="D13" i="23"/>
  <c r="D12" i="23"/>
  <c r="D41" i="23" s="1"/>
  <c r="D10" i="23" s="1"/>
  <c r="E10" i="23" s="1"/>
  <c r="F10" i="23"/>
  <c r="F9" i="23"/>
  <c r="E9" i="23"/>
  <c r="E5" i="23"/>
  <c r="C4" i="23"/>
  <c r="C3" i="23"/>
  <c r="C2" i="23"/>
  <c r="E1" i="23"/>
  <c r="C1" i="23"/>
  <c r="D38" i="22"/>
  <c r="D37" i="22"/>
  <c r="D33" i="22"/>
  <c r="D32" i="22"/>
  <c r="D25" i="22"/>
  <c r="D22" i="22"/>
  <c r="D19" i="22"/>
  <c r="D18" i="22"/>
  <c r="D13" i="22"/>
  <c r="D12" i="22"/>
  <c r="D41" i="22" s="1"/>
  <c r="D10" i="22" s="1"/>
  <c r="E10" i="22" s="1"/>
  <c r="F10" i="22"/>
  <c r="F9" i="22"/>
  <c r="E9" i="22"/>
  <c r="E5" i="22"/>
  <c r="C4" i="22"/>
  <c r="C3" i="22"/>
  <c r="C2" i="22"/>
  <c r="E1" i="22"/>
  <c r="C1" i="22"/>
  <c r="C6" i="21"/>
  <c r="E7" i="21" s="1"/>
  <c r="A7" i="21" s="1"/>
  <c r="A6" i="21"/>
  <c r="A5" i="22" s="1"/>
  <c r="F26" i="21"/>
  <c r="C4" i="21"/>
  <c r="C3" i="21"/>
  <c r="C2" i="21"/>
  <c r="F1" i="21"/>
  <c r="E1" i="21"/>
  <c r="C1" i="21"/>
  <c r="D38" i="20"/>
  <c r="D37" i="20"/>
  <c r="D33" i="20"/>
  <c r="D32" i="20"/>
  <c r="D25" i="20"/>
  <c r="D22" i="20"/>
  <c r="D19" i="20"/>
  <c r="D18" i="20"/>
  <c r="D13" i="20"/>
  <c r="D12" i="20"/>
  <c r="D41" i="20" s="1"/>
  <c r="D10" i="20" s="1"/>
  <c r="E10" i="20" s="1"/>
  <c r="F10" i="20"/>
  <c r="F9" i="20"/>
  <c r="E9" i="20"/>
  <c r="E5" i="20"/>
  <c r="C4" i="20"/>
  <c r="C3" i="20"/>
  <c r="C2" i="20"/>
  <c r="E1" i="20"/>
  <c r="C1" i="20"/>
  <c r="B13" i="4"/>
  <c r="D38" i="15"/>
  <c r="D37" i="15"/>
  <c r="D33" i="15"/>
  <c r="D32" i="15"/>
  <c r="D25" i="15"/>
  <c r="D22" i="15"/>
  <c r="D19" i="15"/>
  <c r="D18" i="15"/>
  <c r="D13" i="15"/>
  <c r="D12" i="15"/>
  <c r="D41" i="15" s="1"/>
  <c r="D10" i="15" s="1"/>
  <c r="E10" i="15" s="1"/>
  <c r="F10" i="15"/>
  <c r="F9" i="15"/>
  <c r="E9" i="15"/>
  <c r="E5" i="15"/>
  <c r="C4" i="15"/>
  <c r="C3" i="15"/>
  <c r="C2" i="15"/>
  <c r="E1" i="15"/>
  <c r="C1" i="15"/>
  <c r="D38" i="13"/>
  <c r="D37" i="13"/>
  <c r="D33" i="13"/>
  <c r="D32" i="13" s="1"/>
  <c r="D25" i="13"/>
  <c r="D22" i="13"/>
  <c r="D19" i="13"/>
  <c r="D18" i="13"/>
  <c r="D13" i="13"/>
  <c r="D12" i="13"/>
  <c r="D41" i="13" s="1"/>
  <c r="D10" i="13" s="1"/>
  <c r="E10" i="13" s="1"/>
  <c r="F10" i="13"/>
  <c r="F9" i="13"/>
  <c r="E9" i="13"/>
  <c r="E5" i="13"/>
  <c r="C4" i="13"/>
  <c r="C3" i="13"/>
  <c r="C2" i="13"/>
  <c r="E1" i="13"/>
  <c r="C1" i="13"/>
  <c r="D19" i="3"/>
  <c r="A5" i="23" l="1"/>
  <c r="A5" i="20"/>
  <c r="E6" i="21"/>
  <c r="F21" i="11"/>
  <c r="D6" i="11"/>
  <c r="H15" i="1" s="1"/>
  <c r="C6" i="11" l="1"/>
  <c r="E7" i="11" s="1"/>
  <c r="A6" i="11"/>
  <c r="A19" i="4"/>
  <c r="A14" i="4"/>
  <c r="E5" i="3"/>
  <c r="F10" i="3"/>
  <c r="F9" i="3"/>
  <c r="E9" i="3"/>
  <c r="A5" i="13" l="1"/>
  <c r="A5" i="3"/>
  <c r="A5" i="15"/>
  <c r="F1" i="11"/>
  <c r="E15" i="1" l="1"/>
  <c r="D38" i="3"/>
  <c r="D33" i="3"/>
  <c r="D25" i="3"/>
  <c r="D22" i="3"/>
  <c r="D13" i="3"/>
  <c r="C4" i="3"/>
  <c r="C3" i="3"/>
  <c r="C2" i="3"/>
  <c r="E1" i="3"/>
  <c r="C1" i="3"/>
  <c r="C4" i="11"/>
  <c r="C3" i="11"/>
  <c r="C2" i="11"/>
  <c r="E1" i="11"/>
  <c r="C1" i="11"/>
  <c r="D18" i="3" l="1"/>
  <c r="D32" i="3"/>
  <c r="F26" i="11" s="1"/>
  <c r="D37" i="3"/>
  <c r="D12" i="3"/>
  <c r="D41" i="3" l="1"/>
  <c r="A7" i="11"/>
  <c r="I1" i="1"/>
  <c r="D10" i="3" l="1"/>
  <c r="E10" i="3" s="1"/>
  <c r="E6" i="11" l="1"/>
  <c r="H13" i="1"/>
  <c r="B1" i="1"/>
  <c r="B2" i="1"/>
  <c r="F15" i="1"/>
  <c r="G15" i="1"/>
  <c r="G13" i="1" s="1"/>
  <c r="F13" i="1" l="1"/>
  <c r="I15" i="1"/>
  <c r="I16" i="1"/>
  <c r="G19" i="1"/>
  <c r="H19" i="1"/>
  <c r="F19"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3" authorId="0" shapeId="0" xr:uid="{607E77B4-4839-480A-9A1E-84DEF662E63A}">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
JE NAVEDENO Z LISTŮ JEDNOTLIVÝCH AKTIVIT</t>
        </r>
      </text>
    </comment>
    <comment ref="B18" authorId="0" shapeId="0" xr:uid="{C50A4BEB-36F9-49CC-A3B9-874E3DC8E390}">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
JE NAVEDENO Z LISTŮ JEDNOTLIVÝCH AKTIVIT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64E5A921-F0E6-44B2-85A6-12C0CF862676}">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AAC09A15-2D66-4625-8D8E-09F749F8A358}">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5A9D0C71-25AC-4908-B549-B9D8B9A7AEEC}">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997DF31D-DD07-418D-B396-BA598A7C2835}">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13126315-42FC-4623-9897-43E425DF10B2}">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0BAA29C8-EF31-4B32-8C76-59BE1144BB5A}">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39CD517E-8117-4B3C-8061-005E4955FC10}">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20C35CE0-A42C-4638-B9CA-533C0B98ED31}">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5948E601-001B-4A43-ACCA-2C794B666BC0}">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ACCF3AE3-FC3B-4AF1-8938-076C0DEFE7BE}">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60480B29-D7A3-40A9-924C-0B374E0233FA}">
      <text>
        <r>
          <rPr>
            <b/>
            <sz val="9"/>
            <color indexed="10"/>
            <rFont val="Tahoma"/>
            <family val="2"/>
            <charset val="238"/>
          </rPr>
          <t>E7 - 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D09F3E1D-9DB6-4F36-8BC4-5A3F95828D90}">
      <text>
        <r>
          <rPr>
            <sz val="9"/>
            <color indexed="81"/>
            <rFont val="Arial"/>
            <family val="2"/>
            <charset val="238"/>
          </rPr>
          <t xml:space="preserve">D8 - 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<sst xmlns="http://schemas.openxmlformats.org/spreadsheetml/2006/main" count="548" uniqueCount="153">
  <si>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</si>
  <si>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</si>
  <si>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</si>
  <si>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</si>
  <si>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</si>
  <si>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</si>
  <si>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</si>
  <si>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</si>
  <si>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</si>
  <si>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</si>
  <si>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</si>
  <si>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</si>
  <si>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</si>
  <si>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</si>
  <si>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</si>
  <si>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</si>
  <si>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</si>
  <si>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</si>
  <si>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</si>
  <si>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</si>
  <si>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</si>
  <si>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</si>
  <si>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</si>
  <si>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</si>
  <si>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</si>
  <si>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</si>
  <si>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</si>
  <si>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</si>
  <si>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</si>
  <si>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</si>
  <si>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</si>
  <si>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</si>
  <si>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</si>
  <si>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</si>
  <si>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</si>
  <si>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</si>
  <si>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</si>
  <si>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</si>
  <si>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</si>
  <si>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</si>
  <si>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</si>
  <si>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</si>
  <si>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</si>
  <si>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</si>
  <si>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</si>
  <si>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</si>
  <si>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</si>
  <si>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</si>
  <si>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</si>
  <si>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</si>
  <si>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</si>
  <si>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</si>
  <si>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</si>
  <si>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</si>
  <si>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</si>
  <si>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</si>
  <si>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</si>
  <si>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</si>
  <si>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</si>
  <si>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</si>
  <si>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Číslo jednací Rozhodnutí o poskytnutí dotace</t>
  </si>
  <si>
    <t>Spotřebované nákupy</t>
  </si>
  <si>
    <t>50</t>
  </si>
  <si>
    <t>501</t>
  </si>
  <si>
    <t>51</t>
  </si>
  <si>
    <t>Spotřeba materiálu</t>
  </si>
  <si>
    <t>Služby</t>
  </si>
  <si>
    <t>511</t>
  </si>
  <si>
    <t>Opravy a udržování</t>
  </si>
  <si>
    <t>512</t>
  </si>
  <si>
    <t>518</t>
  </si>
  <si>
    <t>Ostatní služby</t>
  </si>
  <si>
    <t>Ostatní služby související s plněním účelu Výzvy a oblasti podpory</t>
  </si>
  <si>
    <t>521</t>
  </si>
  <si>
    <t>524</t>
  </si>
  <si>
    <t>52</t>
  </si>
  <si>
    <t>54</t>
  </si>
  <si>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</si>
  <si>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</si>
  <si>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</si>
  <si>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</si>
  <si>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</si>
  <si>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Ostatní materiál</t>
  </si>
  <si>
    <t>503</t>
  </si>
  <si>
    <t>Spotřeba ostatních neskladovatelných dodávek</t>
  </si>
  <si>
    <t>jízdné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</si>
  <si>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</si>
  <si>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</si>
  <si>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</si>
  <si>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</si>
  <si>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</si>
  <si>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</si>
  <si>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</si>
  <si>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</si>
  <si>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</si>
  <si>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</si>
  <si>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</si>
  <si>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</si>
  <si>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</si>
  <si>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</si>
  <si>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</si>
  <si>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</si>
  <si>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</si>
  <si>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</si>
  <si>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</si>
  <si>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</si>
  <si>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</si>
  <si>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</si>
  <si>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</si>
  <si>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</si>
  <si>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</si>
  <si>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10.</t>
  </si>
  <si>
    <t>11.</t>
  </si>
  <si>
    <t>12.</t>
  </si>
  <si>
    <t>13.</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</si>
  <si>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</si>
  <si>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</si>
  <si>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</si>
  <si>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</si>
  <si>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</si>
  <si>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</si>
  <si>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</si>
  <si>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</si>
  <si>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</si>
  <si>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Dotace k vyúčtování po odečtu již vrácené částky</t>
  </si>
  <si>
    <t>Aktivita 1</t>
  </si>
  <si>
    <t>Skutečné čerpání</t>
  </si>
  <si>
    <t>Výše dotace do aktivity 1 - dle RoPD</t>
  </si>
  <si>
    <t>mzdové náklady dle podmínek bodu 6.2 písm. a) RoPD</t>
  </si>
  <si>
    <t>Náklady na ubytování a stravování souvisejících s plněním účelu Výzvy a oblasti podpory do výše 10 % poskytnuté dotace</t>
  </si>
  <si>
    <t>Aktivita 2</t>
  </si>
  <si>
    <t>Aktivita 3</t>
  </si>
  <si>
    <t>Vyplňte název aktivity</t>
  </si>
  <si>
    <t>Vráceno do 31.12.2023</t>
  </si>
  <si>
    <t>Osoba oprávněná jednat za příjemce*</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</si>
  <si>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</si>
  <si>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OPH2023</t>
  </si>
  <si>
    <t>Oblast podpory A - Rozvoj a podpora sportu</t>
  </si>
  <si>
    <t>Výše poskytnuté dotace v oblasti podpory A</t>
  </si>
  <si>
    <r>
      <t xml:space="preserve">Nevyčerpané prostředky z oblasti podpory A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</si>
  <si>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t>Paušální Náklady/Výdaje uplatněné v souladu s bodem 7. části II. Rozhodnutí o poskytnutí dotace *</t>
  </si>
  <si>
    <t>Oblast podpory B - Státní sportovní reprezentace</t>
  </si>
  <si>
    <t>Výše poskytnuté dotace v oblasti podpory B</t>
  </si>
  <si>
    <r>
      <t xml:space="preserve">Nevyčerpané prostředky z oblasti podpory B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</si>
  <si>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t>* Část II Rozhodnutí o poskytnutí dotace
7. V souladu s ustanovením § 14 odst. 6 rozpočtových pravidel je příjemce dotace oprávněn náklady do výše 10% z poskytnuté částky dotace dle bodu 3. Část I vyúčtovat jako paušální. Výše těchto jednotlivých nákladů nemusí být příjemcem dotace prokazovány</t>
  </si>
  <si>
    <t>Náklady na údržbu a provoz administrativní budovy ve vlastnictví žadatele, maximálně do výše 10 %</t>
  </si>
  <si>
    <t>Ostatní náklady účtované na účet 511</t>
  </si>
  <si>
    <t>Jízdné</t>
  </si>
  <si>
    <t>Nájemné</t>
  </si>
  <si>
    <t>na vzdělávání cvičitelů, trenérů, lektorů, instruktorů a dalších odborníků včetně dobrovolných pracovníků</t>
  </si>
  <si>
    <t>Náklady na trenérské služby, služby zdravotního zabezpečení, metodické služby, služby technického a servisního zabezpečení</t>
  </si>
  <si>
    <t>na propagaci související s plněním účelu Výzvy a oblastí podpory do výše 10 % poskytnuté dotace</t>
  </si>
  <si>
    <t>Náklady na ubytování a stravování do výše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</si>
</sst>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Kč-405]_-;\-* #,##0.00\ [$Kč-405]_-;_-* &quot;-&quot;??\ [$Kč-405]_-;_-@_-"/>
    <numFmt numFmtId="165" formatCode="#,##0.00\ &quot;Kč&quot;"/>
    <numFmt numFmtId="166" formatCode="_-* #,##0\ &quot;Kč&quot;_-;\-* #,##0\ &quot;Kč&quot;_-;_-* &quot;-&quot;??\ &quot;Kč&quot;_-;_-@_-"/>
    <numFmt numFmtId="167" formatCode="00000000"/>
  </numFmts>
  <fonts count="41"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0"/>
      <color rgb="FFFFFF00"/>
      <name val="Arial"/>
      <family val="2"/>
      <charset val="238"/>
    </font>
    <font>
      <b/>
      <sz val="11"/>
      <color rgb="FFFF0000"/>
      <name val="Arial"/>
      <family val="2"/>
      <charset val="238"/>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
      <b/>
      <sz val="11"/>
      <name val="Arial"/>
      <family val="2"/>
      <charset val="238"/>
    </font>
    <font>
      <b/>
      <sz val="9"/>
      <color indexed="81"/>
      <name val="Tahoma"/>
      <family val="2"/>
      <charset val="238"/>
    </font>
    <font>
      <b/>
      <sz val="10"/>
      <color rgb="FF001BB0"/>
      <name val="Arial"/>
      <family val="2"/>
      <charset val="238"/>
    </font>
    <font>
      <b/>
      <sz val="9"/>
      <color indexed="10"/>
      <name val="Tahoma"/>
      <family val="2"/>
      <charset val="238"/>
    </font>
    <font>
      <sz val="11"/>
      <color theme="0"/>
      <name val="Calibri"/>
      <family val="2"/>
      <charset val="238"/>
      <scheme val="minor"/>
    </font>
    <font>
      <b/>
      <i/>
      <sz val="8"/>
      <color theme="0"/>
      <name val="Arial"/>
      <family val="2"/>
      <charset val="238"/>
    </font>
    <font>
      <sz val="8"/>
      <name val="Arial"/>
      <family val="2"/>
      <charset val="238"/>
    </font>
    <font>
      <b/>
      <sz val="11"/>
      <color theme="0"/>
      <name val="Calibri"/>
      <family val="2"/>
      <charset val="238"/>
      <scheme val="minor"/>
    </font>
    <font>
      <b/>
      <sz val="11"/>
      <color theme="0"/>
      <name val="Arial"/>
      <family val="2"/>
      <charset val="238"/>
    </font>
    <font>
      <sz val="11"/>
      <name val="Calibri"/>
      <family val="2"/>
      <charset val="238"/>
      <scheme val="minor"/>
    </font>
    <font>
      <u/>
      <sz val="11"/>
      <color theme="10"/>
      <name val="Calibri"/>
      <family val="2"/>
      <charset val="238"/>
      <scheme val="minor"/>
    </font>
  </fonts>
  <fills count="20">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patternFill patternType="solid">
        <fgColor rgb="FF001BB0"/>
        <bgColor indexed="24"/>
      </patternFill>
    </fill>
    <fill>
      <patternFill patternType="solid">
        <fgColor theme="2" tint="-0.749992370372631"/>
        <bgColor indexed="23"/>
      </patternFill>
    </fill>
    <fill>
      <patternFill patternType="solid">
        <fgColor theme="2" tint="-0.749992370372631"/>
        <bgColor indexed="24"/>
      </patternFill>
    </fill>
    <fill>
      <patternFill patternType="solid">
        <fgColor rgb="FF00B0F0"/>
        <bgColor indexed="64"/>
      </patternFill>
    </fill>
    <fill>
      <patternFill patternType="solid">
        <fgColor rgb="FF00B05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auto="1"/>
      </right>
      <top/>
      <bottom style="thin">
        <color auto="1"/>
      </bottom>
      <diagonal/>
    </border>
    <border>
      <left style="medium">
        <color indexed="8"/>
      </left>
      <right/>
      <top/>
      <bottom style="thin">
        <color indexed="8"/>
      </bottom>
      <diagonal/>
    </border>
  </borders>
  <cellStyleXfs count="5">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xf numFmtId="0" fontId="40" fillId="0" borderId="0" applyNumberFormat="0" applyFill="0" applyBorder="0" applyAlignment="0" applyProtection="0"/>
  </cellStyleXfs>
  <cellXfs count="260">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14" fillId="9" borderId="1" xfId="0" applyFont="1" applyFill="1" applyBorder="1" applyAlignment="1" applyProtection="1">
      <alignment horizontal="right" vertical="center"/>
      <protection hidden="1"/>
    </xf>
    <xf numFmtId="0" fontId="15" fillId="10" borderId="5" xfId="0" applyFont="1" applyFill="1" applyBorder="1" applyAlignment="1" applyProtection="1">
      <alignment horizontal="left" vertical="center"/>
      <protection hidden="1"/>
    </xf>
    <xf numFmtId="0" fontId="15" fillId="10" borderId="1" xfId="0" applyFont="1" applyFill="1" applyBorder="1" applyAlignment="1" applyProtection="1">
      <alignment horizontal="center" vertical="center" wrapText="1"/>
      <protection hidden="1"/>
    </xf>
    <xf numFmtId="0" fontId="13" fillId="0" borderId="1" xfId="0" applyFont="1" applyBorder="1" applyAlignment="1" applyProtection="1">
      <alignment vertical="center" wrapText="1"/>
      <protection hidden="1"/>
    </xf>
    <xf numFmtId="0" fontId="13"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4" xfId="2" applyFont="1" applyFill="1" applyBorder="1" applyAlignment="1" applyProtection="1">
      <alignment horizontal="center" vertical="center" wrapText="1"/>
      <protection hidden="1"/>
    </xf>
    <xf numFmtId="49" fontId="6" fillId="6" borderId="30" xfId="2" applyNumberFormat="1" applyFont="1" applyFill="1" applyBorder="1" applyAlignment="1" applyProtection="1">
      <alignment horizontal="left" vertical="center"/>
      <protection hidden="1"/>
    </xf>
    <xf numFmtId="165" fontId="6" fillId="6" borderId="30"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44" fontId="4" fillId="12" borderId="35"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0" fontId="11"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1" borderId="34" xfId="0" applyNumberFormat="1" applyFill="1" applyBorder="1" applyAlignment="1" applyProtection="1">
      <alignment horizontal="left" vertical="center" wrapText="1"/>
      <protection hidden="1"/>
    </xf>
    <xf numFmtId="49" fontId="0" fillId="11" borderId="38" xfId="0" applyNumberFormat="1" applyFill="1" applyBorder="1" applyAlignment="1" applyProtection="1">
      <alignment horizontal="left" vertical="center" wrapText="1"/>
      <protection hidden="1"/>
    </xf>
    <xf numFmtId="44" fontId="4" fillId="12" borderId="39" xfId="0" applyNumberFormat="1" applyFont="1" applyFill="1" applyBorder="1" applyAlignment="1" applyProtection="1">
      <alignment horizontal="left" vertical="center" wrapText="1"/>
      <protection hidden="1"/>
    </xf>
    <xf numFmtId="49" fontId="20" fillId="6" borderId="20" xfId="2" applyNumberFormat="1" applyFont="1" applyFill="1" applyBorder="1" applyAlignment="1" applyProtection="1">
      <alignment horizontal="center" vertical="center" wrapText="1"/>
      <protection hidden="1"/>
    </xf>
    <xf numFmtId="44" fontId="21" fillId="6" borderId="44" xfId="2" applyNumberFormat="1" applyFont="1" applyFill="1" applyBorder="1" applyAlignment="1" applyProtection="1">
      <alignment horizontal="center" vertical="center" wrapText="1"/>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18" fillId="0" borderId="0" xfId="0" applyFont="1" applyAlignment="1" applyProtection="1">
      <alignment horizontal="center" vertical="center"/>
      <protection hidden="1"/>
    </xf>
    <xf numFmtId="49" fontId="7" fillId="9" borderId="42" xfId="2" applyNumberFormat="1" applyFont="1" applyFill="1" applyBorder="1" applyAlignment="1" applyProtection="1">
      <alignment horizontal="right" vertical="center"/>
      <protection hidden="1"/>
    </xf>
    <xf numFmtId="49" fontId="23" fillId="7" borderId="7" xfId="2" applyNumberFormat="1" applyFont="1" applyFill="1" applyBorder="1" applyAlignment="1" applyProtection="1">
      <alignment horizontal="center" vertical="center"/>
      <protection hidden="1"/>
    </xf>
    <xf numFmtId="49" fontId="23" fillId="7" borderId="9" xfId="2" applyNumberFormat="1" applyFont="1" applyFill="1" applyBorder="1" applyAlignment="1" applyProtection="1">
      <alignment horizontal="left" vertical="center"/>
      <protection hidden="1"/>
    </xf>
    <xf numFmtId="0" fontId="24" fillId="6" borderId="9" xfId="0" applyFont="1" applyFill="1" applyBorder="1" applyAlignment="1" applyProtection="1">
      <alignment horizontal="right" vertical="center"/>
      <protection hidden="1"/>
    </xf>
    <xf numFmtId="165" fontId="25" fillId="6" borderId="9" xfId="0" applyNumberFormat="1" applyFont="1" applyFill="1" applyBorder="1" applyAlignment="1" applyProtection="1">
      <alignment horizontal="right" vertical="center"/>
      <protection hidden="1"/>
    </xf>
    <xf numFmtId="49" fontId="6" fillId="6" borderId="47"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0" fontId="4" fillId="0" borderId="1" xfId="1" applyNumberFormat="1" applyFont="1" applyFill="1" applyBorder="1" applyAlignment="1" applyProtection="1">
      <alignment horizontal="left" vertical="center"/>
      <protection hidden="1"/>
    </xf>
    <xf numFmtId="166" fontId="30" fillId="13" borderId="9" xfId="1" applyNumberFormat="1" applyFont="1" applyFill="1" applyBorder="1" applyAlignment="1" applyProtection="1">
      <alignment horizontal="right" vertical="center"/>
      <protection locked="0"/>
    </xf>
    <xf numFmtId="0" fontId="26" fillId="6" borderId="10" xfId="0" applyFont="1" applyFill="1" applyBorder="1" applyAlignment="1" applyProtection="1">
      <alignment horizontal="left" vertical="center"/>
      <protection hidden="1"/>
    </xf>
    <xf numFmtId="44" fontId="4" fillId="12" borderId="49" xfId="0" applyNumberFormat="1" applyFont="1" applyFill="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44" fontId="4" fillId="9" borderId="1" xfId="1" applyFont="1" applyFill="1" applyBorder="1" applyAlignment="1" applyProtection="1">
      <alignment horizontal="right" vertical="center"/>
      <protection hidden="1"/>
    </xf>
    <xf numFmtId="0" fontId="35" fillId="6" borderId="24" xfId="2" applyFont="1" applyFill="1" applyBorder="1" applyAlignment="1" applyProtection="1">
      <alignment horizontal="center" wrapText="1"/>
      <protection hidden="1"/>
    </xf>
    <xf numFmtId="165" fontId="6" fillId="17" borderId="26" xfId="1" applyNumberFormat="1" applyFont="1" applyFill="1" applyBorder="1" applyAlignment="1" applyProtection="1">
      <alignment horizontal="right" vertical="center"/>
      <protection hidden="1"/>
    </xf>
    <xf numFmtId="165" fontId="6" fillId="17" borderId="21" xfId="1" applyNumberFormat="1" applyFont="1" applyFill="1" applyBorder="1" applyAlignment="1" applyProtection="1">
      <alignment horizontal="right" vertical="center"/>
      <protection hidden="1"/>
    </xf>
    <xf numFmtId="44" fontId="34" fillId="0" borderId="0" xfId="0" applyNumberFormat="1" applyFont="1" applyProtection="1">
      <protection hidden="1"/>
    </xf>
    <xf numFmtId="49" fontId="5" fillId="7" borderId="13" xfId="2" applyNumberFormat="1" applyFont="1" applyFill="1" applyBorder="1" applyAlignment="1" applyProtection="1">
      <alignment horizontal="right" vertical="center"/>
      <protection hidden="1"/>
    </xf>
    <xf numFmtId="167" fontId="8" fillId="0" borderId="14" xfId="0" applyNumberFormat="1" applyFont="1" applyBorder="1" applyAlignment="1" applyProtection="1">
      <alignment horizontal="left" vertical="center"/>
      <protection locked="0"/>
    </xf>
    <xf numFmtId="0" fontId="6" fillId="6" borderId="35" xfId="2" applyFont="1" applyFill="1" applyBorder="1" applyAlignment="1" applyProtection="1">
      <alignment horizontal="center" vertical="center" wrapText="1"/>
      <protection hidden="1"/>
    </xf>
    <xf numFmtId="166" fontId="7" fillId="13" borderId="14" xfId="1" applyNumberFormat="1" applyFont="1" applyFill="1" applyBorder="1" applyAlignment="1" applyProtection="1">
      <alignment horizontal="right" vertical="center"/>
      <protection locked="0"/>
    </xf>
    <xf numFmtId="44" fontId="32" fillId="15" borderId="14" xfId="1" applyFont="1" applyFill="1" applyBorder="1" applyAlignment="1" applyProtection="1">
      <alignment horizontal="right" vertical="center"/>
      <protection hidden="1"/>
    </xf>
    <xf numFmtId="49" fontId="23" fillId="7" borderId="43" xfId="2" applyNumberFormat="1" applyFont="1" applyFill="1" applyBorder="1" applyAlignment="1" applyProtection="1">
      <alignment horizontal="center" vertical="center"/>
      <protection hidden="1"/>
    </xf>
    <xf numFmtId="0" fontId="26" fillId="6" borderId="49" xfId="0" applyFont="1" applyFill="1" applyBorder="1" applyAlignment="1" applyProtection="1">
      <alignment horizontal="left" vertical="center"/>
      <protection hidden="1"/>
    </xf>
    <xf numFmtId="49" fontId="6" fillId="6" borderId="42" xfId="2" applyNumberFormat="1" applyFont="1" applyFill="1" applyBorder="1" applyAlignment="1" applyProtection="1">
      <alignment horizontal="left" vertical="center"/>
      <protection hidden="1"/>
    </xf>
    <xf numFmtId="49" fontId="6" fillId="6" borderId="52" xfId="2" applyNumberFormat="1" applyFont="1" applyFill="1" applyBorder="1" applyAlignment="1" applyProtection="1">
      <alignment horizontal="left" vertical="center"/>
      <protection hidden="1"/>
    </xf>
    <xf numFmtId="165" fontId="6" fillId="6" borderId="52" xfId="2" applyNumberFormat="1" applyFont="1" applyFill="1" applyBorder="1" applyAlignment="1" applyProtection="1">
      <alignment horizontal="right" vertical="center"/>
      <protection hidden="1"/>
    </xf>
    <xf numFmtId="44" fontId="5" fillId="6" borderId="39" xfId="2" applyNumberFormat="1" applyFont="1" applyFill="1" applyBorder="1" applyAlignment="1" applyProtection="1">
      <alignment horizontal="left" vertical="center" wrapText="1"/>
      <protection hidden="1"/>
    </xf>
    <xf numFmtId="49" fontId="0" fillId="11" borderId="53" xfId="0" applyNumberFormat="1" applyFill="1" applyBorder="1" applyAlignment="1" applyProtection="1">
      <alignment horizontal="left" vertical="center" wrapText="1"/>
      <protection hidden="1"/>
    </xf>
    <xf numFmtId="0" fontId="4" fillId="0" borderId="14" xfId="1" applyNumberFormat="1" applyFont="1" applyFill="1" applyBorder="1" applyAlignment="1" applyProtection="1">
      <alignment horizontal="left" vertical="center"/>
      <protection hidden="1"/>
    </xf>
    <xf numFmtId="49" fontId="0" fillId="11" borderId="54" xfId="0" applyNumberFormat="1" applyFill="1" applyBorder="1" applyAlignment="1" applyProtection="1">
      <alignment horizontal="left" vertical="center" wrapText="1"/>
      <protection hidden="1"/>
    </xf>
    <xf numFmtId="165" fontId="6" fillId="8" borderId="58" xfId="1" applyNumberFormat="1" applyFont="1" applyFill="1" applyBorder="1" applyAlignment="1" applyProtection="1">
      <alignment horizontal="right" vertical="center"/>
      <protection hidden="1"/>
    </xf>
    <xf numFmtId="165" fontId="6" fillId="8" borderId="26" xfId="1" applyNumberFormat="1" applyFont="1" applyFill="1" applyBorder="1" applyAlignment="1" applyProtection="1">
      <alignment horizontal="right" vertical="center"/>
      <protection hidden="1"/>
    </xf>
    <xf numFmtId="44" fontId="38" fillId="6" borderId="9" xfId="1" applyFont="1" applyFill="1" applyBorder="1" applyAlignment="1" applyProtection="1">
      <alignment horizontal="right" vertical="center"/>
      <protection hidden="1"/>
    </xf>
    <xf numFmtId="44" fontId="9" fillId="6" borderId="28" xfId="1" applyFont="1" applyFill="1" applyBorder="1" applyAlignment="1" applyProtection="1">
      <alignment horizontal="center" vertical="center"/>
      <protection hidden="1"/>
    </xf>
    <xf numFmtId="49" fontId="4" fillId="11" borderId="5" xfId="2" applyNumberFormat="1" applyFill="1" applyBorder="1" applyAlignment="1" applyProtection="1">
      <alignment horizontal="left" vertical="center"/>
      <protection hidden="1"/>
    </xf>
    <xf numFmtId="0" fontId="8" fillId="5" borderId="15" xfId="0" applyFont="1" applyFill="1" applyBorder="1" applyAlignment="1" applyProtection="1">
      <alignment vertical="center" wrapText="1"/>
      <protection hidden="1"/>
    </xf>
    <xf numFmtId="0" fontId="8" fillId="0" borderId="28" xfId="0" applyFont="1" applyBorder="1" applyAlignment="1" applyProtection="1">
      <alignment horizontal="left" vertical="center"/>
      <protection locked="0"/>
    </xf>
    <xf numFmtId="0" fontId="8" fillId="18" borderId="60" xfId="0" applyFont="1" applyFill="1" applyBorder="1" applyAlignment="1" applyProtection="1">
      <alignment vertical="center" wrapText="1"/>
      <protection hidden="1"/>
    </xf>
    <xf numFmtId="0" fontId="8" fillId="0" borderId="17" xfId="0" applyFont="1" applyBorder="1" applyAlignment="1" applyProtection="1">
      <alignment horizontal="left" vertical="center"/>
      <protection locked="0"/>
    </xf>
    <xf numFmtId="0" fontId="12" fillId="18" borderId="13" xfId="0" applyFont="1" applyFill="1" applyBorder="1" applyAlignment="1" applyProtection="1">
      <alignment horizontal="right" vertical="center" wrapText="1"/>
      <protection hidden="1"/>
    </xf>
    <xf numFmtId="164" fontId="8" fillId="0" borderId="14" xfId="0" applyNumberFormat="1" applyFont="1" applyBorder="1" applyAlignment="1" applyProtection="1">
      <alignment horizontal="left" vertical="center"/>
      <protection locked="0"/>
    </xf>
    <xf numFmtId="0" fontId="8" fillId="18" borderId="13" xfId="0" applyFont="1" applyFill="1" applyBorder="1" applyAlignment="1" applyProtection="1">
      <alignment horizontal="left" vertical="center" wrapText="1"/>
      <protection hidden="1"/>
    </xf>
    <xf numFmtId="0" fontId="7" fillId="18" borderId="13" xfId="0" applyFont="1" applyFill="1" applyBorder="1" applyAlignment="1" applyProtection="1">
      <alignment horizontal="left" vertical="center" wrapText="1"/>
      <protection hidden="1"/>
    </xf>
    <xf numFmtId="14" fontId="4" fillId="18" borderId="14" xfId="0" applyNumberFormat="1" applyFont="1" applyFill="1" applyBorder="1" applyAlignment="1" applyProtection="1">
      <alignment horizontal="right" vertical="center" wrapText="1"/>
      <protection locked="0"/>
    </xf>
    <xf numFmtId="0" fontId="2" fillId="0" borderId="0" xfId="0" applyFont="1" applyAlignment="1" applyProtection="1">
      <alignment wrapText="1"/>
      <protection hidden="1"/>
    </xf>
    <xf numFmtId="0" fontId="8" fillId="19" borderId="60" xfId="0" applyFont="1" applyFill="1" applyBorder="1" applyAlignment="1" applyProtection="1">
      <alignment vertical="center" wrapText="1"/>
      <protection hidden="1"/>
    </xf>
    <xf numFmtId="0" fontId="12" fillId="19" borderId="13" xfId="0" applyFont="1" applyFill="1" applyBorder="1" applyAlignment="1" applyProtection="1">
      <alignment horizontal="right" vertical="center" wrapText="1"/>
      <protection hidden="1"/>
    </xf>
    <xf numFmtId="0" fontId="14" fillId="9" borderId="0" xfId="0" applyFont="1" applyFill="1" applyAlignment="1" applyProtection="1">
      <alignment horizontal="right" vertical="center"/>
      <protection hidden="1"/>
    </xf>
    <xf numFmtId="0" fontId="8" fillId="19" borderId="13" xfId="0" applyFont="1" applyFill="1" applyBorder="1" applyAlignment="1" applyProtection="1">
      <alignment horizontal="left" vertical="center" wrapText="1"/>
      <protection hidden="1"/>
    </xf>
    <xf numFmtId="0" fontId="7" fillId="19" borderId="13" xfId="0" applyFont="1" applyFill="1" applyBorder="1" applyAlignment="1" applyProtection="1">
      <alignment horizontal="left" vertical="center" wrapText="1"/>
      <protection hidden="1"/>
    </xf>
    <xf numFmtId="14" fontId="4" fillId="19" borderId="14" xfId="0" applyNumberFormat="1" applyFont="1" applyFill="1" applyBorder="1" applyAlignment="1" applyProtection="1">
      <alignment horizontal="right" vertical="center" wrapText="1"/>
      <protection locked="0"/>
    </xf>
    <xf numFmtId="0" fontId="40" fillId="0" borderId="14" xfId="4" applyBorder="1" applyAlignment="1" applyProtection="1">
      <alignment horizontal="left" vertical="center"/>
      <protection locked="0"/>
    </xf>
    <xf numFmtId="44" fontId="8" fillId="18" borderId="13" xfId="1" applyFont="1" applyFill="1" applyBorder="1" applyAlignment="1" applyProtection="1">
      <alignment horizontal="left" vertical="center" wrapText="1"/>
      <protection hidden="1"/>
    </xf>
    <xf numFmtId="44" fontId="4" fillId="12" borderId="37" xfId="0" applyNumberFormat="1" applyFont="1" applyFill="1" applyBorder="1" applyAlignment="1" applyProtection="1">
      <alignment horizontal="left" vertical="center" wrapText="1"/>
      <protection hidden="1"/>
    </xf>
    <xf numFmtId="44" fontId="4" fillId="12" borderId="61" xfId="0" applyNumberFormat="1" applyFont="1" applyFill="1" applyBorder="1" applyAlignment="1" applyProtection="1">
      <alignment horizontal="left" vertical="center" wrapText="1"/>
      <protection hidden="1"/>
    </xf>
    <xf numFmtId="49" fontId="0" fillId="11" borderId="62" xfId="0" applyNumberFormat="1" applyFill="1" applyBorder="1" applyAlignment="1" applyProtection="1">
      <alignment horizontal="left" vertical="center" wrapText="1"/>
      <protection hidden="1"/>
    </xf>
    <xf numFmtId="0" fontId="4" fillId="0" borderId="49" xfId="1" applyNumberFormat="1" applyFont="1" applyFill="1" applyBorder="1" applyAlignment="1" applyProtection="1">
      <alignment horizontal="left" vertical="center"/>
      <protection hidden="1"/>
    </xf>
    <xf numFmtId="44" fontId="4" fillId="11" borderId="1" xfId="2" applyNumberFormat="1" applyFill="1" applyBorder="1" applyAlignment="1" applyProtection="1">
      <alignment horizontal="left" vertical="center"/>
      <protection hidden="1"/>
    </xf>
    <xf numFmtId="44" fontId="8" fillId="19" borderId="13" xfId="1" applyFont="1" applyFill="1" applyBorder="1" applyAlignment="1" applyProtection="1">
      <alignment horizontal="left" vertical="center" wrapText="1"/>
      <protection hidden="1"/>
    </xf>
    <xf numFmtId="49" fontId="0" fillId="0" borderId="0" xfId="0" applyNumberFormat="1" applyAlignment="1" applyProtection="1">
      <alignment horizontal="left" vertical="center"/>
      <protection hidden="1"/>
    </xf>
    <xf numFmtId="166" fontId="0" fillId="0" borderId="0" xfId="3" applyNumberFormat="1" applyFont="1" applyFill="1" applyBorder="1" applyAlignment="1" applyProtection="1">
      <alignment horizontal="center" vertical="center"/>
      <protection hidden="1"/>
    </xf>
    <xf numFmtId="0" fontId="36" fillId="0" borderId="0" xfId="0" applyFont="1" applyAlignment="1" applyProtection="1">
      <alignment horizontal="left" wrapText="1"/>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16" xfId="0" applyFont="1" applyFill="1" applyBorder="1" applyAlignment="1" applyProtection="1">
      <alignment horizontal="left" vertical="center"/>
      <protection hidden="1"/>
    </xf>
    <xf numFmtId="0" fontId="6" fillId="4" borderId="35"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2" fillId="14" borderId="48" xfId="0" applyFont="1" applyFill="1" applyBorder="1" applyAlignment="1" applyProtection="1">
      <alignment vertical="center"/>
      <protection hidden="1"/>
    </xf>
    <xf numFmtId="0" fontId="0" fillId="14" borderId="48" xfId="0" applyFill="1" applyBorder="1"/>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8" xfId="0" applyFont="1" applyBorder="1" applyAlignment="1" applyProtection="1">
      <alignment horizontal="center" wrapText="1"/>
      <protection hidden="1"/>
    </xf>
    <xf numFmtId="0" fontId="17" fillId="0" borderId="28" xfId="0" applyFont="1" applyBorder="1" applyAlignment="1" applyProtection="1">
      <alignment horizontal="left" vertical="center"/>
      <protection hidden="1"/>
    </xf>
    <xf numFmtId="0" fontId="17" fillId="0" borderId="26" xfId="0" applyFont="1" applyBorder="1" applyAlignment="1" applyProtection="1">
      <alignment horizontal="left" vertical="center"/>
      <protection hidden="1"/>
    </xf>
    <xf numFmtId="0" fontId="6" fillId="4" borderId="51" xfId="0" applyFont="1" applyFill="1" applyBorder="1" applyAlignment="1" applyProtection="1">
      <alignment horizontal="center" vertical="center"/>
      <protection hidden="1"/>
    </xf>
    <xf numFmtId="0" fontId="6" fillId="4" borderId="41" xfId="0" applyFont="1" applyFill="1" applyBorder="1" applyAlignment="1" applyProtection="1">
      <alignment horizontal="center" vertical="center"/>
      <protection hidden="1"/>
    </xf>
    <xf numFmtId="0" fontId="6" fillId="18" borderId="59" xfId="0" applyFont="1" applyFill="1" applyBorder="1" applyAlignment="1" applyProtection="1">
      <alignment horizontal="left" vertical="center" wrapText="1"/>
      <protection hidden="1"/>
    </xf>
    <xf numFmtId="0" fontId="34" fillId="18" borderId="50" xfId="0" applyFont="1" applyFill="1" applyBorder="1" applyAlignment="1">
      <alignment horizontal="left" vertical="center" wrapText="1"/>
    </xf>
    <xf numFmtId="0" fontId="7" fillId="19" borderId="59" xfId="0" applyFont="1" applyFill="1" applyBorder="1" applyAlignment="1" applyProtection="1">
      <alignment horizontal="left" vertical="center" wrapText="1"/>
      <protection hidden="1"/>
    </xf>
    <xf numFmtId="0" fontId="39" fillId="19" borderId="50" xfId="0" applyFont="1" applyFill="1" applyBorder="1" applyAlignment="1">
      <alignment vertical="center"/>
    </xf>
    <xf numFmtId="49" fontId="4" fillId="0" borderId="0" xfId="2" applyNumberFormat="1" applyAlignment="1" applyProtection="1">
      <alignment horizontal="justify" vertical="center" wrapText="1"/>
      <protection hidden="1"/>
    </xf>
    <xf numFmtId="44" fontId="9" fillId="16" borderId="18" xfId="1" applyFont="1" applyFill="1" applyBorder="1" applyAlignment="1" applyProtection="1">
      <alignment horizontal="right" vertical="center" wrapText="1"/>
      <protection hidden="1"/>
    </xf>
    <xf numFmtId="44" fontId="9" fillId="16"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7" fillId="0" borderId="44"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6" fillId="8" borderId="43"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8" fillId="11" borderId="45" xfId="0" applyNumberFormat="1" applyFont="1" applyFill="1" applyBorder="1" applyAlignment="1" applyProtection="1">
      <alignment horizontal="left" vertical="center" wrapText="1"/>
      <protection hidden="1"/>
    </xf>
    <xf numFmtId="49" fontId="8" fillId="11" borderId="46" xfId="0" applyNumberFormat="1" applyFon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0" borderId="16" xfId="2" applyNumberFormat="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0" fontId="6" fillId="6" borderId="16" xfId="2"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49" fontId="4" fillId="11" borderId="24" xfId="2" applyNumberFormat="1" applyFill="1" applyBorder="1" applyAlignment="1" applyProtection="1">
      <alignment horizontal="left" vertical="center"/>
      <protection hidden="1"/>
    </xf>
    <xf numFmtId="49" fontId="4" fillId="11" borderId="5" xfId="2" applyNumberFormat="1" applyFill="1" applyBorder="1" applyAlignment="1" applyProtection="1">
      <alignment horizontal="left" vertical="center"/>
      <protection hidden="1"/>
    </xf>
    <xf numFmtId="49" fontId="8" fillId="0" borderId="36"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8" fillId="11" borderId="36" xfId="0" applyNumberFormat="1" applyFont="1" applyFill="1" applyBorder="1" applyAlignment="1" applyProtection="1">
      <alignment horizontal="left" vertical="center" wrapText="1"/>
      <protection hidden="1"/>
    </xf>
    <xf numFmtId="49" fontId="8" fillId="11" borderId="5" xfId="0" applyNumberFormat="1" applyFont="1" applyFill="1" applyBorder="1" applyAlignment="1" applyProtection="1">
      <alignment horizontal="left" vertical="center" wrapText="1"/>
      <protection hidden="1"/>
    </xf>
    <xf numFmtId="49" fontId="4" fillId="9" borderId="24" xfId="2" applyNumberFormat="1" applyFill="1" applyBorder="1" applyAlignment="1" applyProtection="1">
      <alignment horizontal="left" vertical="center"/>
      <protection hidden="1"/>
    </xf>
    <xf numFmtId="49" fontId="4" fillId="11" borderId="24" xfId="2" applyNumberFormat="1" applyFill="1" applyBorder="1" applyAlignment="1" applyProtection="1">
      <alignment horizontal="left" vertical="center" wrapText="1"/>
      <protection hidden="1"/>
    </xf>
    <xf numFmtId="49" fontId="4" fillId="0" borderId="24" xfId="2" applyNumberFormat="1" applyBorder="1" applyAlignment="1" applyProtection="1">
      <alignment horizontal="left" vertical="center" wrapText="1"/>
      <protection hidden="1"/>
    </xf>
    <xf numFmtId="49" fontId="4" fillId="0" borderId="5" xfId="2" applyNumberFormat="1" applyBorder="1" applyAlignment="1" applyProtection="1">
      <alignment horizontal="left" vertical="center" wrapText="1"/>
      <protection hidden="1"/>
    </xf>
    <xf numFmtId="49" fontId="4" fillId="0" borderId="5" xfId="2" applyNumberFormat="1" applyBorder="1" applyAlignment="1" applyProtection="1">
      <alignment horizontal="left" vertical="center"/>
      <protection hidden="1"/>
    </xf>
    <xf numFmtId="0" fontId="2" fillId="0" borderId="48" xfId="0" applyFont="1" applyBorder="1" applyAlignment="1" applyProtection="1">
      <alignment vertical="center"/>
      <protection hidden="1"/>
    </xf>
    <xf numFmtId="0" fontId="0" fillId="0" borderId="0" xfId="0" applyProtection="1">
      <protection hidden="1"/>
    </xf>
    <xf numFmtId="49" fontId="5" fillId="7" borderId="51" xfId="2" applyNumberFormat="1" applyFont="1" applyFill="1" applyBorder="1" applyAlignment="1" applyProtection="1">
      <alignment horizontal="right" vertical="center"/>
      <protection hidden="1"/>
    </xf>
    <xf numFmtId="49" fontId="5" fillId="7" borderId="31"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5"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7" xfId="2" applyBorder="1" applyAlignment="1" applyProtection="1">
      <alignment horizontal="left" vertical="center"/>
      <protection hidden="1"/>
    </xf>
    <xf numFmtId="49" fontId="5" fillId="7" borderId="43"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40" xfId="2" applyBorder="1" applyAlignment="1" applyProtection="1">
      <alignment horizontal="left" vertical="center"/>
      <protection hidden="1"/>
    </xf>
    <xf numFmtId="0" fontId="4" fillId="0" borderId="41" xfId="2" applyBorder="1" applyAlignment="1" applyProtection="1">
      <alignment horizontal="left" vertical="center"/>
      <protection hidden="1"/>
    </xf>
    <xf numFmtId="49" fontId="5" fillId="7" borderId="16"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20" fillId="7" borderId="43" xfId="2" applyNumberFormat="1" applyFont="1" applyFill="1" applyBorder="1" applyAlignment="1" applyProtection="1">
      <alignment horizontal="center" vertical="center"/>
      <protection hidden="1"/>
    </xf>
    <xf numFmtId="0" fontId="0" fillId="0" borderId="8" xfId="0" applyBorder="1" applyProtection="1">
      <protection hidden="1"/>
    </xf>
    <xf numFmtId="44" fontId="21" fillId="9" borderId="4" xfId="1"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5" xfId="0" applyFont="1" applyBorder="1" applyAlignment="1" applyProtection="1">
      <alignment horizontal="left" wrapText="1"/>
      <protection locked="0"/>
    </xf>
    <xf numFmtId="0" fontId="12" fillId="5" borderId="13" xfId="0" applyFont="1" applyFill="1" applyBorder="1" applyAlignment="1" applyProtection="1">
      <alignment horizontal="right" vertical="center" wrapText="1"/>
      <protection hidden="1"/>
    </xf>
    <xf numFmtId="0" fontId="1" fillId="0" borderId="1" xfId="0" applyFont="1" applyBorder="1" applyAlignment="1" applyProtection="1">
      <alignment horizontal="right" vertical="center"/>
      <protection hidden="1"/>
    </xf>
    <xf numFmtId="0" fontId="1" fillId="0" borderId="1" xfId="0" applyFont="1" applyBorder="1" applyAlignment="1" applyProtection="1">
      <alignment horizontal="right"/>
      <protection hidden="1"/>
    </xf>
    <xf numFmtId="0" fontId="6" fillId="6" borderId="13" xfId="0" applyFont="1" applyFill="1" applyBorder="1" applyAlignment="1" applyProtection="1">
      <alignment horizontal="right" vertical="center" wrapText="1"/>
      <protection hidden="1"/>
    </xf>
    <xf numFmtId="0" fontId="37" fillId="6" borderId="1" xfId="0" applyFont="1" applyFill="1" applyBorder="1" applyAlignment="1" applyProtection="1">
      <alignment horizontal="right" vertical="center"/>
      <protection hidden="1"/>
    </xf>
    <xf numFmtId="0" fontId="37" fillId="6" borderId="1" xfId="0" applyFont="1" applyFill="1" applyBorder="1" applyAlignment="1" applyProtection="1">
      <alignment horizontal="right"/>
      <protection hidden="1"/>
    </xf>
    <xf numFmtId="0" fontId="6" fillId="6" borderId="1" xfId="2"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44" fontId="9" fillId="0" borderId="0" xfId="1" applyFont="1" applyFill="1" applyBorder="1" applyAlignment="1" applyProtection="1">
      <alignment horizontal="left" vertical="center" wrapText="1"/>
      <protection hidden="1"/>
    </xf>
    <xf numFmtId="0" fontId="10" fillId="0" borderId="29"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49" fontId="6" fillId="8" borderId="55" xfId="2" applyNumberFormat="1" applyFont="1" applyFill="1" applyBorder="1" applyAlignment="1" applyProtection="1">
      <alignment horizontal="right" vertical="center"/>
      <protection hidden="1"/>
    </xf>
    <xf numFmtId="49" fontId="6" fillId="8" borderId="56" xfId="2" applyNumberFormat="1" applyFont="1" applyFill="1" applyBorder="1" applyAlignment="1" applyProtection="1">
      <alignment horizontal="right" vertical="center"/>
      <protection hidden="1"/>
    </xf>
    <xf numFmtId="0" fontId="0" fillId="0" borderId="57" xfId="0" applyBorder="1" applyAlignment="1" applyProtection="1">
      <alignment horizontal="right" vertical="center"/>
      <protection hidden="1"/>
    </xf>
    <xf numFmtId="0" fontId="0" fillId="0" borderId="24" xfId="0" applyBorder="1" applyAlignment="1">
      <alignment horizontal="center" vertical="center" wrapText="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27" fillId="3" borderId="0" xfId="0" applyFont="1" applyFill="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left" vertical="center" wrapText="1"/>
      <protection hidden="1"/>
    </xf>
    <xf numFmtId="0" fontId="6" fillId="3" borderId="5" xfId="0" applyFont="1" applyFill="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5">
    <cellStyle name="Hypertextový odkaz" xfId="4" builtinId="8"/>
    <cellStyle name="Měna" xfId="1" builtinId="4"/>
    <cellStyle name="Měna 2" xfId="3" xr:uid="{0A5D9C17-33F4-4622-9595-7246EC301770}"/>
    <cellStyle name="Normální" xfId="0" builtinId="0"/>
    <cellStyle name="Normální 2" xfId="2" xr:uid="{D10F0F80-810C-4AFC-B14D-46B1C2AEAED1}"/>
  </cellStyles>
  <dxfs count="140">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color theme="0"/>
      </font>
      <fill>
        <patternFill>
          <bgColor rgb="FFC00000"/>
        </patternFill>
      </fill>
    </dxf>
    <dxf>
      <font>
        <b/>
        <i val="0"/>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ont>
        <strike val="0"/>
        <color theme="2" tint="-0.749961851863155"/>
      </font>
      <fill>
        <patternFill>
          <bgColor theme="2" tint="-0.749961851863155"/>
        </patternFill>
      </fill>
    </dxf>
    <dxf>
      <fill>
        <patternFill>
          <bgColor rgb="FFFFFF00"/>
        </patternFill>
      </fill>
    </dxf>
    <dxf>
      <font>
        <color theme="0"/>
      </font>
      <fill>
        <patternFill>
          <bgColor rgb="FF1D2B8A"/>
        </patternFill>
      </fill>
    </dxf>
    <dxf>
      <font>
        <color rgb="FF006100"/>
      </font>
      <fill>
        <patternFill>
          <bgColor rgb="FFC6EFCE"/>
        </patternFill>
      </fill>
    </dxf>
    <dxf>
      <font>
        <color rgb="FF9C0006"/>
      </font>
      <fill>
        <patternFill>
          <bgColor rgb="FFFFC7CE"/>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ill>
        <patternFill>
          <bgColor rgb="FFFFFF00"/>
        </patternFill>
      </fill>
    </dxf>
    <dxf>
      <fill>
        <patternFill>
          <bgColor theme="1"/>
        </patternFill>
      </fill>
    </dxf>
    <dxf>
      <font>
        <color theme="0"/>
      </font>
      <fill>
        <patternFill>
          <bgColor rgb="FFC00000"/>
        </patternFill>
      </fill>
    </dxf>
    <dxf>
      <font>
        <color theme="0"/>
      </font>
      <fill>
        <patternFill>
          <bgColor rgb="FFC00000"/>
        </patternFill>
      </fill>
    </dxf>
    <dxf>
      <font>
        <b/>
        <i val="0"/>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ont>
        <strike val="0"/>
        <color theme="2" tint="-0.749961851863155"/>
      </font>
      <fill>
        <patternFill>
          <bgColor theme="2" tint="-0.749961851863155"/>
        </patternFill>
      </fill>
    </dxf>
    <dxf>
      <fill>
        <patternFill>
          <bgColor rgb="FFFFFF00"/>
        </patternFill>
      </fill>
    </dxf>
    <dxf>
      <font>
        <color theme="0"/>
      </font>
      <fill>
        <patternFill>
          <bgColor rgb="FF1D2B8A"/>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1D2B8A"/>
      <color rgb="FF66FFFF"/>
      <color rgb="FFF9B5B8"/>
      <color rgb="FFF951F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twoCellAnchor editAs="oneCell">
    <xdr:from>
      <xdr:col>0</xdr:col>
      <xdr:colOff>251460</xdr:colOff>
      <xdr:row>0</xdr:row>
      <xdr:rowOff>38100</xdr:rowOff>
    </xdr:from>
    <xdr:to>
      <xdr:col>0</xdr:col>
      <xdr:colOff>1603244</xdr:colOff>
      <xdr:row>2</xdr:row>
      <xdr:rowOff>152400</xdr:rowOff>
    </xdr:to>
    <xdr:pic>
      <xdr:nvPicPr>
        <xdr:cNvPr id="3" name="Obrázek 2">
          <a:extLst>
            <a:ext uri="{FF2B5EF4-FFF2-40B4-BE49-F238E27FC236}">
              <a16:creationId xmlns:a16="http://schemas.microsoft.com/office/drawing/2014/main" id="{94779BD5-4A1C-4FD6-B249-BD6F6E684B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twoCellAnchor editAs="oneCell">
    <xdr:from>
      <xdr:col>0</xdr:col>
      <xdr:colOff>251460</xdr:colOff>
      <xdr:row>0</xdr:row>
      <xdr:rowOff>38100</xdr:rowOff>
    </xdr:from>
    <xdr:to>
      <xdr:col>0</xdr:col>
      <xdr:colOff>1603244</xdr:colOff>
      <xdr:row>2</xdr:row>
      <xdr:rowOff>152400</xdr:rowOff>
    </xdr:to>
    <xdr:pic>
      <xdr:nvPicPr>
        <xdr:cNvPr id="4" name="Obrázek 3">
          <a:extLst>
            <a:ext uri="{FF2B5EF4-FFF2-40B4-BE49-F238E27FC236}">
              <a16:creationId xmlns:a16="http://schemas.microsoft.com/office/drawing/2014/main" id="{2143C929-2B95-436A-8A73-B8E3F3943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44520</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1111553</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1114728</xdr:colOff>
      <xdr:row>4</xdr:row>
      <xdr:rowOff>35278</xdr:rowOff>
    </xdr:to>
    <xdr:pic>
      <xdr:nvPicPr>
        <xdr:cNvPr id="2" name="Obrázek 1">
          <a:extLst>
            <a:ext uri="{FF2B5EF4-FFF2-40B4-BE49-F238E27FC236}">
              <a16:creationId xmlns:a16="http://schemas.microsoft.com/office/drawing/2014/main" id="{2B7003BB-237C-40B4-B214-60291178F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 name="Obrázek 2">
          <a:extLst>
            <a:ext uri="{FF2B5EF4-FFF2-40B4-BE49-F238E27FC236}">
              <a16:creationId xmlns:a16="http://schemas.microsoft.com/office/drawing/2014/main" id="{0B36EAE4-4734-49D3-A39B-B455DEAC8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 name="Obrázek 3">
          <a:extLst>
            <a:ext uri="{FF2B5EF4-FFF2-40B4-BE49-F238E27FC236}">
              <a16:creationId xmlns:a16="http://schemas.microsoft.com/office/drawing/2014/main" id="{EDE2B525-F66D-40C7-8639-CF5346B3E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 name="Obrázek 4">
          <a:extLst>
            <a:ext uri="{FF2B5EF4-FFF2-40B4-BE49-F238E27FC236}">
              <a16:creationId xmlns:a16="http://schemas.microsoft.com/office/drawing/2014/main" id="{1E085012-D8C5-4C84-B37F-70CAF02EE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6" name="Obrázek 5">
          <a:extLst>
            <a:ext uri="{FF2B5EF4-FFF2-40B4-BE49-F238E27FC236}">
              <a16:creationId xmlns:a16="http://schemas.microsoft.com/office/drawing/2014/main" id="{A248320C-4D1C-45BA-83F0-695260579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 name="Obrázek 6">
          <a:extLst>
            <a:ext uri="{FF2B5EF4-FFF2-40B4-BE49-F238E27FC236}">
              <a16:creationId xmlns:a16="http://schemas.microsoft.com/office/drawing/2014/main" id="{B5A70FAC-78C3-45E5-8ADC-1E1DA0A1D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 name="Obrázek 7">
          <a:extLst>
            <a:ext uri="{FF2B5EF4-FFF2-40B4-BE49-F238E27FC236}">
              <a16:creationId xmlns:a16="http://schemas.microsoft.com/office/drawing/2014/main" id="{A18E8995-81EB-4F97-84A7-4C8C96549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 name="Obrázek 8">
          <a:extLst>
            <a:ext uri="{FF2B5EF4-FFF2-40B4-BE49-F238E27FC236}">
              <a16:creationId xmlns:a16="http://schemas.microsoft.com/office/drawing/2014/main" id="{8B4C373D-59F2-4D6D-B763-816B6C61A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F4388E31-EAC0-4353-9BAE-D580E204A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A1F0C948-A76C-4BAA-A9EF-62B5F7BC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86634EE4-5D90-4D81-9A0C-0D29C7D11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 name="Obrázek 12">
          <a:extLst>
            <a:ext uri="{FF2B5EF4-FFF2-40B4-BE49-F238E27FC236}">
              <a16:creationId xmlns:a16="http://schemas.microsoft.com/office/drawing/2014/main" id="{F596AD26-A314-4FE7-BED3-B08B08D11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 name="Obrázek 13">
          <a:extLst>
            <a:ext uri="{FF2B5EF4-FFF2-40B4-BE49-F238E27FC236}">
              <a16:creationId xmlns:a16="http://schemas.microsoft.com/office/drawing/2014/main" id="{B31562F6-F370-4B1D-92C0-AF1942ADE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 name="Obrázek 14">
          <a:extLst>
            <a:ext uri="{FF2B5EF4-FFF2-40B4-BE49-F238E27FC236}">
              <a16:creationId xmlns:a16="http://schemas.microsoft.com/office/drawing/2014/main" id="{A79774FD-54B8-4AF8-82E4-29390DCBA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 name="Obrázek 15">
          <a:extLst>
            <a:ext uri="{FF2B5EF4-FFF2-40B4-BE49-F238E27FC236}">
              <a16:creationId xmlns:a16="http://schemas.microsoft.com/office/drawing/2014/main" id="{BD024552-477E-43B2-8D96-FB2FD57EC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 name="Obrázek 16">
          <a:extLst>
            <a:ext uri="{FF2B5EF4-FFF2-40B4-BE49-F238E27FC236}">
              <a16:creationId xmlns:a16="http://schemas.microsoft.com/office/drawing/2014/main" id="{38C47FEF-DA74-496E-A21E-C613493CC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 name="Obrázek 17">
          <a:extLst>
            <a:ext uri="{FF2B5EF4-FFF2-40B4-BE49-F238E27FC236}">
              <a16:creationId xmlns:a16="http://schemas.microsoft.com/office/drawing/2014/main" id="{F916A3CC-76A6-465D-8740-D772E2407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 name="Obrázek 18">
          <a:extLst>
            <a:ext uri="{FF2B5EF4-FFF2-40B4-BE49-F238E27FC236}">
              <a16:creationId xmlns:a16="http://schemas.microsoft.com/office/drawing/2014/main" id="{C093D10D-6C51-4ECF-B637-C4620178A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79C4368D-A07B-499C-B08F-4B7915F755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6A79B942-A06E-4010-B575-9E976C428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CE2F6618-3335-4727-9B80-93A52CD1C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5256329-F6E6-43F1-8A87-3DC20B173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D838A4ED-A03A-4C5E-9B74-9431E0C64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714ACF4E-4AC3-4F76-A8B0-B43AB578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07A6974B-CDDC-498C-8AFD-FC4E8B622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3784B7FF-92A5-4E7D-819B-CEEC274C3D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79BF2339-1C72-41D0-9C63-1BF4EB6A68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58F99F09-2408-406D-AAEF-3AF9D1777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BB7CE6BD-DB69-4B7A-B28D-578BFEEE62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88455059-951C-42F5-B6BC-7A0BA4A2A6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B61F7EAD-5DE1-4578-901C-21E198BAF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26E4E5E6-902D-4C85-9E02-A6C61818B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0A3A4D84-B026-410F-B4BD-8E73E1DF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C1B8ACFE-CCF6-44B0-B00A-03D7D5E91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61E3C3CD-DD12-4C83-9A6C-715647369B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11102C84-2BEC-4044-A58D-3E8D907555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AF845C99-8F90-4F35-AECA-91A9BAF9E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83AB6CDE-C4E4-4EAE-BC9D-7C14FE7383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26F483C3-466B-4CED-B082-19491AE72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E3EED314-2928-4EF6-BB60-C85C5A990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5AA517BC-8C46-494A-AF15-EF981BB85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C830AC18-2AB5-49F6-B39B-39CB07F255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494BE5F7-FF59-4EE0-8283-9F2933A174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D0BAE025-7A7B-43C8-ABB2-D9040A50E2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66744148-2E42-4A5C-B30B-00DF711C7C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C044438D-26E6-4EC6-A51E-8FB2FCBA23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7A37A0ED-5C96-494B-9024-ADD90BEE9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5CD0A6F1-B3CD-4552-9FDC-AC90FC82B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0" name="Obrázek 49">
          <a:extLst>
            <a:ext uri="{FF2B5EF4-FFF2-40B4-BE49-F238E27FC236}">
              <a16:creationId xmlns:a16="http://schemas.microsoft.com/office/drawing/2014/main" id="{9C14A1FB-A191-470A-9189-9D78CED044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1" name="Obrázek 50">
          <a:extLst>
            <a:ext uri="{FF2B5EF4-FFF2-40B4-BE49-F238E27FC236}">
              <a16:creationId xmlns:a16="http://schemas.microsoft.com/office/drawing/2014/main" id="{9678FEC5-E5CF-4578-B4E4-CD4CEB0FB1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2" name="Obrázek 51">
          <a:extLst>
            <a:ext uri="{FF2B5EF4-FFF2-40B4-BE49-F238E27FC236}">
              <a16:creationId xmlns:a16="http://schemas.microsoft.com/office/drawing/2014/main" id="{0C23B0CA-1F3A-4593-BAB6-7D86FFCC1C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3" name="Obrázek 52">
          <a:extLst>
            <a:ext uri="{FF2B5EF4-FFF2-40B4-BE49-F238E27FC236}">
              <a16:creationId xmlns:a16="http://schemas.microsoft.com/office/drawing/2014/main" id="{C4906A0F-0D3D-4C31-9956-1A4056339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4" name="Obrázek 53">
          <a:extLst>
            <a:ext uri="{FF2B5EF4-FFF2-40B4-BE49-F238E27FC236}">
              <a16:creationId xmlns:a16="http://schemas.microsoft.com/office/drawing/2014/main" id="{3755B493-C7DA-491B-A898-B1EC34352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5" name="Obrázek 54">
          <a:extLst>
            <a:ext uri="{FF2B5EF4-FFF2-40B4-BE49-F238E27FC236}">
              <a16:creationId xmlns:a16="http://schemas.microsoft.com/office/drawing/2014/main" id="{F37A0D9F-DCA1-4B00-8C04-2EDF051BD2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1133778</xdr:colOff>
      <xdr:row>4</xdr:row>
      <xdr:rowOff>35278</xdr:rowOff>
    </xdr:to>
    <xdr:pic>
      <xdr:nvPicPr>
        <xdr:cNvPr id="2" name="Obrázek 1">
          <a:extLst>
            <a:ext uri="{FF2B5EF4-FFF2-40B4-BE49-F238E27FC236}">
              <a16:creationId xmlns:a16="http://schemas.microsoft.com/office/drawing/2014/main" id="{0EFF6C29-4CEE-4FBC-A5A3-0B8A36F21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3" name="Obrázek 2">
          <a:extLst>
            <a:ext uri="{FF2B5EF4-FFF2-40B4-BE49-F238E27FC236}">
              <a16:creationId xmlns:a16="http://schemas.microsoft.com/office/drawing/2014/main" id="{D6A3CFD1-CFF8-4F71-81B8-0784A973D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0203" cy="79092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4" name="Obrázek 3">
          <a:extLst>
            <a:ext uri="{FF2B5EF4-FFF2-40B4-BE49-F238E27FC236}">
              <a16:creationId xmlns:a16="http://schemas.microsoft.com/office/drawing/2014/main" id="{D73E2EED-2D06-4ECC-BED1-BBB050734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5" name="Obrázek 4">
          <a:extLst>
            <a:ext uri="{FF2B5EF4-FFF2-40B4-BE49-F238E27FC236}">
              <a16:creationId xmlns:a16="http://schemas.microsoft.com/office/drawing/2014/main" id="{59863C36-536A-41A1-B2A8-B6466E47A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 name="Obrázek 5">
          <a:extLst>
            <a:ext uri="{FF2B5EF4-FFF2-40B4-BE49-F238E27FC236}">
              <a16:creationId xmlns:a16="http://schemas.microsoft.com/office/drawing/2014/main" id="{386FFCC5-FFB9-41BF-B222-733081193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 name="Obrázek 6">
          <a:extLst>
            <a:ext uri="{FF2B5EF4-FFF2-40B4-BE49-F238E27FC236}">
              <a16:creationId xmlns:a16="http://schemas.microsoft.com/office/drawing/2014/main" id="{145BC0D3-7F19-4516-AF18-40470CE1A8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 name="Obrázek 7">
          <a:extLst>
            <a:ext uri="{FF2B5EF4-FFF2-40B4-BE49-F238E27FC236}">
              <a16:creationId xmlns:a16="http://schemas.microsoft.com/office/drawing/2014/main" id="{C99DECC5-D8A4-48A5-B845-5C169E282D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9" name="Obrázek 8">
          <a:extLst>
            <a:ext uri="{FF2B5EF4-FFF2-40B4-BE49-F238E27FC236}">
              <a16:creationId xmlns:a16="http://schemas.microsoft.com/office/drawing/2014/main" id="{B07C4579-D0E9-48F8-80A5-B61297D97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092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0" name="Obrázek 9">
          <a:extLst>
            <a:ext uri="{FF2B5EF4-FFF2-40B4-BE49-F238E27FC236}">
              <a16:creationId xmlns:a16="http://schemas.microsoft.com/office/drawing/2014/main" id="{2FB6B458-3553-4D94-AC95-4878B3947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1" name="Obrázek 10">
          <a:extLst>
            <a:ext uri="{FF2B5EF4-FFF2-40B4-BE49-F238E27FC236}">
              <a16:creationId xmlns:a16="http://schemas.microsoft.com/office/drawing/2014/main" id="{B014538B-2031-4961-AE02-30A72D0E03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2" name="Obrázek 11">
          <a:extLst>
            <a:ext uri="{FF2B5EF4-FFF2-40B4-BE49-F238E27FC236}">
              <a16:creationId xmlns:a16="http://schemas.microsoft.com/office/drawing/2014/main" id="{AD8AEA8A-76DB-41D5-BC48-981EF75E8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3" name="Obrázek 12">
          <a:extLst>
            <a:ext uri="{FF2B5EF4-FFF2-40B4-BE49-F238E27FC236}">
              <a16:creationId xmlns:a16="http://schemas.microsoft.com/office/drawing/2014/main" id="{5A625F08-5DA9-463D-AFF2-3BE22CCFD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 name="Obrázek 13">
          <a:extLst>
            <a:ext uri="{FF2B5EF4-FFF2-40B4-BE49-F238E27FC236}">
              <a16:creationId xmlns:a16="http://schemas.microsoft.com/office/drawing/2014/main" id="{EE185512-A019-464C-92B2-7D69544A5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5" name="Obrázek 14">
          <a:extLst>
            <a:ext uri="{FF2B5EF4-FFF2-40B4-BE49-F238E27FC236}">
              <a16:creationId xmlns:a16="http://schemas.microsoft.com/office/drawing/2014/main" id="{901374D6-8FDC-4DBB-87FD-5D8BBCDFB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 name="Obrázek 15">
          <a:extLst>
            <a:ext uri="{FF2B5EF4-FFF2-40B4-BE49-F238E27FC236}">
              <a16:creationId xmlns:a16="http://schemas.microsoft.com/office/drawing/2014/main" id="{C300344D-15C4-4A4C-B6FE-7ADBAA8EB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7" name="Obrázek 16">
          <a:extLst>
            <a:ext uri="{FF2B5EF4-FFF2-40B4-BE49-F238E27FC236}">
              <a16:creationId xmlns:a16="http://schemas.microsoft.com/office/drawing/2014/main" id="{E8367909-6C6C-4533-A20D-D3843A820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8" name="Obrázek 17">
          <a:extLst>
            <a:ext uri="{FF2B5EF4-FFF2-40B4-BE49-F238E27FC236}">
              <a16:creationId xmlns:a16="http://schemas.microsoft.com/office/drawing/2014/main" id="{CC0A95CF-1FD1-4CB2-B7F0-AD65FCD47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9" name="Obrázek 18">
          <a:extLst>
            <a:ext uri="{FF2B5EF4-FFF2-40B4-BE49-F238E27FC236}">
              <a16:creationId xmlns:a16="http://schemas.microsoft.com/office/drawing/2014/main" id="{03CA2F98-2182-486C-B743-AF2196205C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2D7DFDD6-97D4-4D25-BCF4-8261D1FD5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B2A644E6-81B0-4CD4-B5FD-DB19DC85F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01E10657-0AF1-4DE7-AEA7-8A705E050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4DA1592-F471-494D-B7C7-BB6930B62C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228C4DF1-2462-4D0D-B2CF-4A594CA2B6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6D8900E4-6EA4-41B1-BED5-A38BACF0D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AB395BA7-474A-42B8-9661-2FD882A81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A5D841FD-D72A-4DB5-A7B8-FD1C9C3EC6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9D3AA13C-894E-4D7B-BFF8-817D5AB6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A3C74B34-8BCF-4108-844D-FEF30755C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5B203015-E430-43C2-AF2F-242A74D587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47E56681-AAAC-4BB9-80D0-188ECA1E39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875A0038-76E2-4783-8E00-99C708CD00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356B79DD-B5E3-4BB3-9EEA-BE3A8C01B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E4481ED0-5421-4721-9C8B-B26C19D78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5A3F9C27-DCA1-441C-B7E3-444238981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D0EE72CF-60C8-407C-86A9-68612293E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DCA13C7B-CC4F-4B4A-8798-ADA1AECF7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8" name="Obrázek 37">
          <a:extLst>
            <a:ext uri="{FF2B5EF4-FFF2-40B4-BE49-F238E27FC236}">
              <a16:creationId xmlns:a16="http://schemas.microsoft.com/office/drawing/2014/main" id="{D83A21B5-9D6C-4F4E-B061-3D26D0BF26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9" name="Obrázek 38">
          <a:extLst>
            <a:ext uri="{FF2B5EF4-FFF2-40B4-BE49-F238E27FC236}">
              <a16:creationId xmlns:a16="http://schemas.microsoft.com/office/drawing/2014/main" id="{ACB14759-44BA-4996-A395-F1B158997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0" name="Obrázek 39">
          <a:extLst>
            <a:ext uri="{FF2B5EF4-FFF2-40B4-BE49-F238E27FC236}">
              <a16:creationId xmlns:a16="http://schemas.microsoft.com/office/drawing/2014/main" id="{8C79A3BC-5708-4A46-AE8B-F2694C36A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1" name="Obrázek 40">
          <a:extLst>
            <a:ext uri="{FF2B5EF4-FFF2-40B4-BE49-F238E27FC236}">
              <a16:creationId xmlns:a16="http://schemas.microsoft.com/office/drawing/2014/main" id="{16C1AB0A-72C5-4BEC-B387-C36E7EE53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2" name="Obrázek 41">
          <a:extLst>
            <a:ext uri="{FF2B5EF4-FFF2-40B4-BE49-F238E27FC236}">
              <a16:creationId xmlns:a16="http://schemas.microsoft.com/office/drawing/2014/main" id="{EC6B057E-74F3-47F6-8D11-82486E2876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3" name="Obrázek 42">
          <a:extLst>
            <a:ext uri="{FF2B5EF4-FFF2-40B4-BE49-F238E27FC236}">
              <a16:creationId xmlns:a16="http://schemas.microsoft.com/office/drawing/2014/main" id="{1638449D-D7B2-44F1-BAE1-B2CA7C3D9F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B1402A4F-6AE6-4FC5-A4ED-CE94814AB4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988E6C80-32F2-4669-A9FB-B21E5C8134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C1BAC547-E2DC-48A2-9857-80F3C219EE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46142E47-40CD-41B8-82E3-E6378173A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BFABFC4C-767E-44A5-83D0-CAFDCA4393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B44729A0-5862-4725-8AC5-BDCBC3452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0" name="Obrázek 49">
          <a:extLst>
            <a:ext uri="{FF2B5EF4-FFF2-40B4-BE49-F238E27FC236}">
              <a16:creationId xmlns:a16="http://schemas.microsoft.com/office/drawing/2014/main" id="{2C748D7B-18A1-4DAA-9716-9F6C3FE23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51" name="Obrázek 50">
          <a:extLst>
            <a:ext uri="{FF2B5EF4-FFF2-40B4-BE49-F238E27FC236}">
              <a16:creationId xmlns:a16="http://schemas.microsoft.com/office/drawing/2014/main" id="{33C7CDCE-E9C8-4529-BD9F-25152643B4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2" name="Obrázek 51">
          <a:extLst>
            <a:ext uri="{FF2B5EF4-FFF2-40B4-BE49-F238E27FC236}">
              <a16:creationId xmlns:a16="http://schemas.microsoft.com/office/drawing/2014/main" id="{D1BEF02D-6FA7-40E2-A994-2999D125F8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3" name="Obrázek 52">
          <a:extLst>
            <a:ext uri="{FF2B5EF4-FFF2-40B4-BE49-F238E27FC236}">
              <a16:creationId xmlns:a16="http://schemas.microsoft.com/office/drawing/2014/main" id="{DCBEC6DB-B86B-4A1C-B5A1-E204DB5B1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4" name="Obrázek 53">
          <a:extLst>
            <a:ext uri="{FF2B5EF4-FFF2-40B4-BE49-F238E27FC236}">
              <a16:creationId xmlns:a16="http://schemas.microsoft.com/office/drawing/2014/main" id="{F288F0F6-102E-44EB-82C0-CC30ACAB1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5" name="Obrázek 54">
          <a:extLst>
            <a:ext uri="{FF2B5EF4-FFF2-40B4-BE49-F238E27FC236}">
              <a16:creationId xmlns:a16="http://schemas.microsoft.com/office/drawing/2014/main" id="{DAA5F5AC-3A3F-42F6-B28F-B3498EBEB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6" name="Obrázek 55">
          <a:extLst>
            <a:ext uri="{FF2B5EF4-FFF2-40B4-BE49-F238E27FC236}">
              <a16:creationId xmlns:a16="http://schemas.microsoft.com/office/drawing/2014/main" id="{D22370BC-619E-45C9-9C52-61EFE9DA0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7" name="Obrázek 56">
          <a:extLst>
            <a:ext uri="{FF2B5EF4-FFF2-40B4-BE49-F238E27FC236}">
              <a16:creationId xmlns:a16="http://schemas.microsoft.com/office/drawing/2014/main" id="{DE8F8DAD-425F-43D5-9057-70FDBE51A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8" name="Obrázek 57">
          <a:extLst>
            <a:ext uri="{FF2B5EF4-FFF2-40B4-BE49-F238E27FC236}">
              <a16:creationId xmlns:a16="http://schemas.microsoft.com/office/drawing/2014/main" id="{A20A94FB-D6AF-44D3-BB45-164C400935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9" name="Obrázek 58">
          <a:extLst>
            <a:ext uri="{FF2B5EF4-FFF2-40B4-BE49-F238E27FC236}">
              <a16:creationId xmlns:a16="http://schemas.microsoft.com/office/drawing/2014/main" id="{D7B772A5-EC49-4469-B388-FFCA36ACC2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0" name="Obrázek 59">
          <a:extLst>
            <a:ext uri="{FF2B5EF4-FFF2-40B4-BE49-F238E27FC236}">
              <a16:creationId xmlns:a16="http://schemas.microsoft.com/office/drawing/2014/main" id="{64D021C5-6733-4B7A-918A-B9D0F20FA3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1" name="Obrázek 60">
          <a:extLst>
            <a:ext uri="{FF2B5EF4-FFF2-40B4-BE49-F238E27FC236}">
              <a16:creationId xmlns:a16="http://schemas.microsoft.com/office/drawing/2014/main" id="{5313D945-D8F0-453A-97C2-74CC63B40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2" name="Obrázek 61">
          <a:extLst>
            <a:ext uri="{FF2B5EF4-FFF2-40B4-BE49-F238E27FC236}">
              <a16:creationId xmlns:a16="http://schemas.microsoft.com/office/drawing/2014/main" id="{D93BBEC7-CC44-4503-8C94-C8FD73366A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63" name="Obrázek 62">
          <a:extLst>
            <a:ext uri="{FF2B5EF4-FFF2-40B4-BE49-F238E27FC236}">
              <a16:creationId xmlns:a16="http://schemas.microsoft.com/office/drawing/2014/main" id="{601A1047-F518-47A4-A5A6-10A73D3CC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4" name="Obrázek 63">
          <a:extLst>
            <a:ext uri="{FF2B5EF4-FFF2-40B4-BE49-F238E27FC236}">
              <a16:creationId xmlns:a16="http://schemas.microsoft.com/office/drawing/2014/main" id="{9FE673F6-F254-49D3-8D8C-41DCCA5EC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5" name="Obrázek 64">
          <a:extLst>
            <a:ext uri="{FF2B5EF4-FFF2-40B4-BE49-F238E27FC236}">
              <a16:creationId xmlns:a16="http://schemas.microsoft.com/office/drawing/2014/main" id="{77617195-19FC-43BF-BA6A-23955A5C79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6" name="Obrázek 65">
          <a:extLst>
            <a:ext uri="{FF2B5EF4-FFF2-40B4-BE49-F238E27FC236}">
              <a16:creationId xmlns:a16="http://schemas.microsoft.com/office/drawing/2014/main" id="{8F40CA54-D703-4967-A8A9-52E3861BA5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7" name="Obrázek 66">
          <a:extLst>
            <a:ext uri="{FF2B5EF4-FFF2-40B4-BE49-F238E27FC236}">
              <a16:creationId xmlns:a16="http://schemas.microsoft.com/office/drawing/2014/main" id="{B5BB4E9A-4376-41CD-B314-1DC3949F2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8" name="Obrázek 67">
          <a:extLst>
            <a:ext uri="{FF2B5EF4-FFF2-40B4-BE49-F238E27FC236}">
              <a16:creationId xmlns:a16="http://schemas.microsoft.com/office/drawing/2014/main" id="{E0D65A8E-9E4C-45B5-B356-E18E4E62E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69" name="Obrázek 68">
          <a:extLst>
            <a:ext uri="{FF2B5EF4-FFF2-40B4-BE49-F238E27FC236}">
              <a16:creationId xmlns:a16="http://schemas.microsoft.com/office/drawing/2014/main" id="{935B3F00-4843-44CE-8E96-2B056BF36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0" name="Obrázek 69">
          <a:extLst>
            <a:ext uri="{FF2B5EF4-FFF2-40B4-BE49-F238E27FC236}">
              <a16:creationId xmlns:a16="http://schemas.microsoft.com/office/drawing/2014/main" id="{1272A196-E2FA-408F-89DC-5AEF813C2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1" name="Obrázek 70">
          <a:extLst>
            <a:ext uri="{FF2B5EF4-FFF2-40B4-BE49-F238E27FC236}">
              <a16:creationId xmlns:a16="http://schemas.microsoft.com/office/drawing/2014/main" id="{FFF3BFE8-3F5F-4508-BE9A-6AA8C14884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2" name="Obrázek 71">
          <a:extLst>
            <a:ext uri="{FF2B5EF4-FFF2-40B4-BE49-F238E27FC236}">
              <a16:creationId xmlns:a16="http://schemas.microsoft.com/office/drawing/2014/main" id="{3F07ECB8-34E6-4007-91FE-9B94235953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3" name="Obrázek 72">
          <a:extLst>
            <a:ext uri="{FF2B5EF4-FFF2-40B4-BE49-F238E27FC236}">
              <a16:creationId xmlns:a16="http://schemas.microsoft.com/office/drawing/2014/main" id="{B26D06C2-ED15-42B1-9591-82B2D22463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4" name="Obrázek 73">
          <a:extLst>
            <a:ext uri="{FF2B5EF4-FFF2-40B4-BE49-F238E27FC236}">
              <a16:creationId xmlns:a16="http://schemas.microsoft.com/office/drawing/2014/main" id="{F1FBEC05-9B12-404D-B439-83444D6734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75" name="Obrázek 74">
          <a:extLst>
            <a:ext uri="{FF2B5EF4-FFF2-40B4-BE49-F238E27FC236}">
              <a16:creationId xmlns:a16="http://schemas.microsoft.com/office/drawing/2014/main" id="{A3D96251-FFAF-484F-AE06-9EEE5F6C9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6" name="Obrázek 75">
          <a:extLst>
            <a:ext uri="{FF2B5EF4-FFF2-40B4-BE49-F238E27FC236}">
              <a16:creationId xmlns:a16="http://schemas.microsoft.com/office/drawing/2014/main" id="{867E1042-C4DF-4852-8A8E-F819F6D353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7" name="Obrázek 76">
          <a:extLst>
            <a:ext uri="{FF2B5EF4-FFF2-40B4-BE49-F238E27FC236}">
              <a16:creationId xmlns:a16="http://schemas.microsoft.com/office/drawing/2014/main" id="{C6A6F8D7-5E11-48B9-A4E0-2BF07A8F8F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8" name="Obrázek 77">
          <a:extLst>
            <a:ext uri="{FF2B5EF4-FFF2-40B4-BE49-F238E27FC236}">
              <a16:creationId xmlns:a16="http://schemas.microsoft.com/office/drawing/2014/main" id="{73B9599F-45F4-47D0-AE28-79B18D7E90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9" name="Obrázek 78">
          <a:extLst>
            <a:ext uri="{FF2B5EF4-FFF2-40B4-BE49-F238E27FC236}">
              <a16:creationId xmlns:a16="http://schemas.microsoft.com/office/drawing/2014/main" id="{247C37E5-48E8-4B5E-8A48-EF3BF9CCD1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0" name="Obrázek 79">
          <a:extLst>
            <a:ext uri="{FF2B5EF4-FFF2-40B4-BE49-F238E27FC236}">
              <a16:creationId xmlns:a16="http://schemas.microsoft.com/office/drawing/2014/main" id="{AC322100-FA97-460F-865D-99E0086766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81" name="Obrázek 80">
          <a:extLst>
            <a:ext uri="{FF2B5EF4-FFF2-40B4-BE49-F238E27FC236}">
              <a16:creationId xmlns:a16="http://schemas.microsoft.com/office/drawing/2014/main" id="{7DE3F598-1726-4275-A2E6-428B24A14B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2" name="Obrázek 81">
          <a:extLst>
            <a:ext uri="{FF2B5EF4-FFF2-40B4-BE49-F238E27FC236}">
              <a16:creationId xmlns:a16="http://schemas.microsoft.com/office/drawing/2014/main" id="{82A18E70-E2E4-4728-88FC-3590F46D8E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3" name="Obrázek 82">
          <a:extLst>
            <a:ext uri="{FF2B5EF4-FFF2-40B4-BE49-F238E27FC236}">
              <a16:creationId xmlns:a16="http://schemas.microsoft.com/office/drawing/2014/main" id="{D35CFC96-9FCE-4250-85A5-7CDB3F3C7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4" name="Obrázek 83">
          <a:extLst>
            <a:ext uri="{FF2B5EF4-FFF2-40B4-BE49-F238E27FC236}">
              <a16:creationId xmlns:a16="http://schemas.microsoft.com/office/drawing/2014/main" id="{CDC11224-2421-4634-A67B-5C7BBFD892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5" name="Obrázek 84">
          <a:extLst>
            <a:ext uri="{FF2B5EF4-FFF2-40B4-BE49-F238E27FC236}">
              <a16:creationId xmlns:a16="http://schemas.microsoft.com/office/drawing/2014/main" id="{061138CE-6324-4E55-B402-FE31FF23C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6" name="Obrázek 85">
          <a:extLst>
            <a:ext uri="{FF2B5EF4-FFF2-40B4-BE49-F238E27FC236}">
              <a16:creationId xmlns:a16="http://schemas.microsoft.com/office/drawing/2014/main" id="{B077730A-ECC7-47D1-8030-002D20A2D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87" name="Obrázek 86">
          <a:extLst>
            <a:ext uri="{FF2B5EF4-FFF2-40B4-BE49-F238E27FC236}">
              <a16:creationId xmlns:a16="http://schemas.microsoft.com/office/drawing/2014/main" id="{4B7F2F2C-D64C-4825-B820-5F9DC21FB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8" name="Obrázek 87">
          <a:extLst>
            <a:ext uri="{FF2B5EF4-FFF2-40B4-BE49-F238E27FC236}">
              <a16:creationId xmlns:a16="http://schemas.microsoft.com/office/drawing/2014/main" id="{7CF4BF5A-B57B-47F3-902C-E174354AD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9" name="Obrázek 88">
          <a:extLst>
            <a:ext uri="{FF2B5EF4-FFF2-40B4-BE49-F238E27FC236}">
              <a16:creationId xmlns:a16="http://schemas.microsoft.com/office/drawing/2014/main" id="{A98D5067-C1FB-4867-899A-FE5CE8E51A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0" name="Obrázek 89">
          <a:extLst>
            <a:ext uri="{FF2B5EF4-FFF2-40B4-BE49-F238E27FC236}">
              <a16:creationId xmlns:a16="http://schemas.microsoft.com/office/drawing/2014/main" id="{72961BD5-C63A-4CB1-A909-3D12C410D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1" name="Obrázek 90">
          <a:extLst>
            <a:ext uri="{FF2B5EF4-FFF2-40B4-BE49-F238E27FC236}">
              <a16:creationId xmlns:a16="http://schemas.microsoft.com/office/drawing/2014/main" id="{B447EB79-4218-4BBD-A2AB-45394222D3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2" name="Obrázek 91">
          <a:extLst>
            <a:ext uri="{FF2B5EF4-FFF2-40B4-BE49-F238E27FC236}">
              <a16:creationId xmlns:a16="http://schemas.microsoft.com/office/drawing/2014/main" id="{9696AA49-14A2-4748-928C-96183917C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93" name="Obrázek 92">
          <a:extLst>
            <a:ext uri="{FF2B5EF4-FFF2-40B4-BE49-F238E27FC236}">
              <a16:creationId xmlns:a16="http://schemas.microsoft.com/office/drawing/2014/main" id="{1C231F8F-DE12-45DE-9696-3B5E06894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4" name="Obrázek 93">
          <a:extLst>
            <a:ext uri="{FF2B5EF4-FFF2-40B4-BE49-F238E27FC236}">
              <a16:creationId xmlns:a16="http://schemas.microsoft.com/office/drawing/2014/main" id="{7BC3A5A6-2DB3-425F-88EB-B21055C23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5" name="Obrázek 94">
          <a:extLst>
            <a:ext uri="{FF2B5EF4-FFF2-40B4-BE49-F238E27FC236}">
              <a16:creationId xmlns:a16="http://schemas.microsoft.com/office/drawing/2014/main" id="{7125A231-231B-4869-8266-2716388345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6" name="Obrázek 95">
          <a:extLst>
            <a:ext uri="{FF2B5EF4-FFF2-40B4-BE49-F238E27FC236}">
              <a16:creationId xmlns:a16="http://schemas.microsoft.com/office/drawing/2014/main" id="{05DBDD66-BD42-4554-9C32-8F156B81EF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97" name="Obrázek 96">
          <a:extLst>
            <a:ext uri="{FF2B5EF4-FFF2-40B4-BE49-F238E27FC236}">
              <a16:creationId xmlns:a16="http://schemas.microsoft.com/office/drawing/2014/main" id="{BFF895C0-5CFC-43F4-8B6F-2A1FC619ED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98" name="Obrázek 97">
          <a:extLst>
            <a:ext uri="{FF2B5EF4-FFF2-40B4-BE49-F238E27FC236}">
              <a16:creationId xmlns:a16="http://schemas.microsoft.com/office/drawing/2014/main" id="{126F4DB7-A729-4EF7-9AFB-0BE478DE97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9" name="Obrázek 98">
          <a:extLst>
            <a:ext uri="{FF2B5EF4-FFF2-40B4-BE49-F238E27FC236}">
              <a16:creationId xmlns:a16="http://schemas.microsoft.com/office/drawing/2014/main" id="{A2133FFB-4729-415C-8281-3F1D8955D8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0" name="Obrázek 99">
          <a:extLst>
            <a:ext uri="{FF2B5EF4-FFF2-40B4-BE49-F238E27FC236}">
              <a16:creationId xmlns:a16="http://schemas.microsoft.com/office/drawing/2014/main" id="{E2124BB5-34AA-4443-93A2-764D26FEF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1" name="Obrázek 100">
          <a:extLst>
            <a:ext uri="{FF2B5EF4-FFF2-40B4-BE49-F238E27FC236}">
              <a16:creationId xmlns:a16="http://schemas.microsoft.com/office/drawing/2014/main" id="{45836240-C766-4DC1-BD63-66D0DEAFF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2" name="Obrázek 101">
          <a:extLst>
            <a:ext uri="{FF2B5EF4-FFF2-40B4-BE49-F238E27FC236}">
              <a16:creationId xmlns:a16="http://schemas.microsoft.com/office/drawing/2014/main" id="{80E36663-2680-4AA4-86BA-7710BD64C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3" name="Obrázek 102">
          <a:extLst>
            <a:ext uri="{FF2B5EF4-FFF2-40B4-BE49-F238E27FC236}">
              <a16:creationId xmlns:a16="http://schemas.microsoft.com/office/drawing/2014/main" id="{1BDE839C-55CB-4065-B095-744F1529A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4" name="Obrázek 103">
          <a:extLst>
            <a:ext uri="{FF2B5EF4-FFF2-40B4-BE49-F238E27FC236}">
              <a16:creationId xmlns:a16="http://schemas.microsoft.com/office/drawing/2014/main" id="{D4F8F300-2049-4364-A34B-5D60012E45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05" name="Obrázek 104">
          <a:extLst>
            <a:ext uri="{FF2B5EF4-FFF2-40B4-BE49-F238E27FC236}">
              <a16:creationId xmlns:a16="http://schemas.microsoft.com/office/drawing/2014/main" id="{1BF77582-4E75-4569-BD84-B7DF2F7246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6" name="Obrázek 105">
          <a:extLst>
            <a:ext uri="{FF2B5EF4-FFF2-40B4-BE49-F238E27FC236}">
              <a16:creationId xmlns:a16="http://schemas.microsoft.com/office/drawing/2014/main" id="{7FB4921A-06E2-4565-87A7-BB503B5EA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7" name="Obrázek 106">
          <a:extLst>
            <a:ext uri="{FF2B5EF4-FFF2-40B4-BE49-F238E27FC236}">
              <a16:creationId xmlns:a16="http://schemas.microsoft.com/office/drawing/2014/main" id="{6FC3C926-8129-4D06-B05F-97F17BAE8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8" name="Obrázek 107">
          <a:extLst>
            <a:ext uri="{FF2B5EF4-FFF2-40B4-BE49-F238E27FC236}">
              <a16:creationId xmlns:a16="http://schemas.microsoft.com/office/drawing/2014/main" id="{0DA2AD66-131D-4E8C-B8D7-621CD06EA5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9" name="Obrázek 108">
          <a:extLst>
            <a:ext uri="{FF2B5EF4-FFF2-40B4-BE49-F238E27FC236}">
              <a16:creationId xmlns:a16="http://schemas.microsoft.com/office/drawing/2014/main" id="{79D0330F-1BDC-4779-9CA8-8EADF8EB2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0" name="Obrázek 109">
          <a:extLst>
            <a:ext uri="{FF2B5EF4-FFF2-40B4-BE49-F238E27FC236}">
              <a16:creationId xmlns:a16="http://schemas.microsoft.com/office/drawing/2014/main" id="{60421361-299A-40AE-AAD5-E06523BEE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11" name="Obrázek 110">
          <a:extLst>
            <a:ext uri="{FF2B5EF4-FFF2-40B4-BE49-F238E27FC236}">
              <a16:creationId xmlns:a16="http://schemas.microsoft.com/office/drawing/2014/main" id="{7EEC3B5E-24E9-474A-965A-19DC57EA6B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2" name="Obrázek 111">
          <a:extLst>
            <a:ext uri="{FF2B5EF4-FFF2-40B4-BE49-F238E27FC236}">
              <a16:creationId xmlns:a16="http://schemas.microsoft.com/office/drawing/2014/main" id="{D4D1373D-139B-44B6-AA6F-69D06400C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3" name="Obrázek 112">
          <a:extLst>
            <a:ext uri="{FF2B5EF4-FFF2-40B4-BE49-F238E27FC236}">
              <a16:creationId xmlns:a16="http://schemas.microsoft.com/office/drawing/2014/main" id="{945DE08D-EA46-47BD-8971-EAABC5191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4" name="Obrázek 113">
          <a:extLst>
            <a:ext uri="{FF2B5EF4-FFF2-40B4-BE49-F238E27FC236}">
              <a16:creationId xmlns:a16="http://schemas.microsoft.com/office/drawing/2014/main" id="{7F7702AD-B6A6-4F43-AFD7-1D6C32CEC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5" name="Obrázek 114">
          <a:extLst>
            <a:ext uri="{FF2B5EF4-FFF2-40B4-BE49-F238E27FC236}">
              <a16:creationId xmlns:a16="http://schemas.microsoft.com/office/drawing/2014/main" id="{7DCBE453-79D3-4A14-A0A2-DB0EB2E8E0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6" name="Obrázek 115">
          <a:extLst>
            <a:ext uri="{FF2B5EF4-FFF2-40B4-BE49-F238E27FC236}">
              <a16:creationId xmlns:a16="http://schemas.microsoft.com/office/drawing/2014/main" id="{40F8903C-ECDE-49F5-9B14-D6335A85D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17" name="Obrázek 116">
          <a:extLst>
            <a:ext uri="{FF2B5EF4-FFF2-40B4-BE49-F238E27FC236}">
              <a16:creationId xmlns:a16="http://schemas.microsoft.com/office/drawing/2014/main" id="{EA551CF3-767C-4DEE-8225-A5AA983A4E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8" name="Obrázek 117">
          <a:extLst>
            <a:ext uri="{FF2B5EF4-FFF2-40B4-BE49-F238E27FC236}">
              <a16:creationId xmlns:a16="http://schemas.microsoft.com/office/drawing/2014/main" id="{7665B3B0-4813-43AA-9056-8BBFFBC0E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9" name="Obrázek 118">
          <a:extLst>
            <a:ext uri="{FF2B5EF4-FFF2-40B4-BE49-F238E27FC236}">
              <a16:creationId xmlns:a16="http://schemas.microsoft.com/office/drawing/2014/main" id="{0562BB4E-A579-4C89-A4D9-A18C09377D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0" name="Obrázek 119">
          <a:extLst>
            <a:ext uri="{FF2B5EF4-FFF2-40B4-BE49-F238E27FC236}">
              <a16:creationId xmlns:a16="http://schemas.microsoft.com/office/drawing/2014/main" id="{3CE82E47-640C-43F8-9ED0-E49C508E73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1" name="Obrázek 120">
          <a:extLst>
            <a:ext uri="{FF2B5EF4-FFF2-40B4-BE49-F238E27FC236}">
              <a16:creationId xmlns:a16="http://schemas.microsoft.com/office/drawing/2014/main" id="{87D9CAFD-548A-4900-B498-4415621AB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2" name="Obrázek 121">
          <a:extLst>
            <a:ext uri="{FF2B5EF4-FFF2-40B4-BE49-F238E27FC236}">
              <a16:creationId xmlns:a16="http://schemas.microsoft.com/office/drawing/2014/main" id="{56DF3494-2A90-4AD2-A1A0-DB082AB27C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23" name="Obrázek 122">
          <a:extLst>
            <a:ext uri="{FF2B5EF4-FFF2-40B4-BE49-F238E27FC236}">
              <a16:creationId xmlns:a16="http://schemas.microsoft.com/office/drawing/2014/main" id="{4B6A1B35-392C-42F0-8C49-8342F16870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4" name="Obrázek 123">
          <a:extLst>
            <a:ext uri="{FF2B5EF4-FFF2-40B4-BE49-F238E27FC236}">
              <a16:creationId xmlns:a16="http://schemas.microsoft.com/office/drawing/2014/main" id="{5401561E-1801-4676-ADD4-D2755A0CD8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5" name="Obrázek 124">
          <a:extLst>
            <a:ext uri="{FF2B5EF4-FFF2-40B4-BE49-F238E27FC236}">
              <a16:creationId xmlns:a16="http://schemas.microsoft.com/office/drawing/2014/main" id="{3E22ADDF-528F-4B46-B4C7-3524EC1CB1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6" name="Obrázek 125">
          <a:extLst>
            <a:ext uri="{FF2B5EF4-FFF2-40B4-BE49-F238E27FC236}">
              <a16:creationId xmlns:a16="http://schemas.microsoft.com/office/drawing/2014/main" id="{D6C660B6-CBA9-474B-8E30-F3212FC6F6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7" name="Obrázek 126">
          <a:extLst>
            <a:ext uri="{FF2B5EF4-FFF2-40B4-BE49-F238E27FC236}">
              <a16:creationId xmlns:a16="http://schemas.microsoft.com/office/drawing/2014/main" id="{D11131B6-2EC5-4601-ADEE-D5866E94D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8" name="Obrázek 127">
          <a:extLst>
            <a:ext uri="{FF2B5EF4-FFF2-40B4-BE49-F238E27FC236}">
              <a16:creationId xmlns:a16="http://schemas.microsoft.com/office/drawing/2014/main" id="{FD628926-975D-4EEE-9B79-98FEB859C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29" name="Obrázek 128">
          <a:extLst>
            <a:ext uri="{FF2B5EF4-FFF2-40B4-BE49-F238E27FC236}">
              <a16:creationId xmlns:a16="http://schemas.microsoft.com/office/drawing/2014/main" id="{13B20278-EB54-4999-9800-4524DB76D2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0" name="Obrázek 129">
          <a:extLst>
            <a:ext uri="{FF2B5EF4-FFF2-40B4-BE49-F238E27FC236}">
              <a16:creationId xmlns:a16="http://schemas.microsoft.com/office/drawing/2014/main" id="{FEBC31F7-714D-4426-B8A2-1BCC7E94E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1" name="Obrázek 130">
          <a:extLst>
            <a:ext uri="{FF2B5EF4-FFF2-40B4-BE49-F238E27FC236}">
              <a16:creationId xmlns:a16="http://schemas.microsoft.com/office/drawing/2014/main" id="{4B3709DA-9063-4464-9E23-278F5F9ED8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2" name="Obrázek 131">
          <a:extLst>
            <a:ext uri="{FF2B5EF4-FFF2-40B4-BE49-F238E27FC236}">
              <a16:creationId xmlns:a16="http://schemas.microsoft.com/office/drawing/2014/main" id="{038DAEF1-DE36-464B-AC9E-0F0D8FE95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3" name="Obrázek 132">
          <a:extLst>
            <a:ext uri="{FF2B5EF4-FFF2-40B4-BE49-F238E27FC236}">
              <a16:creationId xmlns:a16="http://schemas.microsoft.com/office/drawing/2014/main" id="{A8D4C45C-EFFA-4A72-A76C-3E17819CA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4" name="Obrázek 133">
          <a:extLst>
            <a:ext uri="{FF2B5EF4-FFF2-40B4-BE49-F238E27FC236}">
              <a16:creationId xmlns:a16="http://schemas.microsoft.com/office/drawing/2014/main" id="{39DFE244-5C6A-4D45-8B0A-7026B8C10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35" name="Obrázek 134">
          <a:extLst>
            <a:ext uri="{FF2B5EF4-FFF2-40B4-BE49-F238E27FC236}">
              <a16:creationId xmlns:a16="http://schemas.microsoft.com/office/drawing/2014/main" id="{74AE5942-659E-4D88-A21E-5B2D6684C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6" name="Obrázek 135">
          <a:extLst>
            <a:ext uri="{FF2B5EF4-FFF2-40B4-BE49-F238E27FC236}">
              <a16:creationId xmlns:a16="http://schemas.microsoft.com/office/drawing/2014/main" id="{9242E5E0-850A-4439-A347-0F36EB9633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7" name="Obrázek 136">
          <a:extLst>
            <a:ext uri="{FF2B5EF4-FFF2-40B4-BE49-F238E27FC236}">
              <a16:creationId xmlns:a16="http://schemas.microsoft.com/office/drawing/2014/main" id="{D329DC4F-EB9D-4AB2-A31D-CDD5C8F4A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8" name="Obrázek 137">
          <a:extLst>
            <a:ext uri="{FF2B5EF4-FFF2-40B4-BE49-F238E27FC236}">
              <a16:creationId xmlns:a16="http://schemas.microsoft.com/office/drawing/2014/main" id="{17619663-E4AD-4AE5-991E-4DCF3E1C0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9" name="Obrázek 138">
          <a:extLst>
            <a:ext uri="{FF2B5EF4-FFF2-40B4-BE49-F238E27FC236}">
              <a16:creationId xmlns:a16="http://schemas.microsoft.com/office/drawing/2014/main" id="{C0BCD1F5-8413-42C9-8153-65C237C95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0" name="Obrázek 139">
          <a:extLst>
            <a:ext uri="{FF2B5EF4-FFF2-40B4-BE49-F238E27FC236}">
              <a16:creationId xmlns:a16="http://schemas.microsoft.com/office/drawing/2014/main" id="{DBC1888E-06C8-4BA9-B1EC-89C98D2CE8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41" name="Obrázek 140">
          <a:extLst>
            <a:ext uri="{FF2B5EF4-FFF2-40B4-BE49-F238E27FC236}">
              <a16:creationId xmlns:a16="http://schemas.microsoft.com/office/drawing/2014/main" id="{95691B6E-1FF3-42DB-B4FF-10EC78CD8B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2" name="Obrázek 141">
          <a:extLst>
            <a:ext uri="{FF2B5EF4-FFF2-40B4-BE49-F238E27FC236}">
              <a16:creationId xmlns:a16="http://schemas.microsoft.com/office/drawing/2014/main" id="{BAC52ADB-2D1D-4560-9B4A-34123B91E1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3" name="Obrázek 142">
          <a:extLst>
            <a:ext uri="{FF2B5EF4-FFF2-40B4-BE49-F238E27FC236}">
              <a16:creationId xmlns:a16="http://schemas.microsoft.com/office/drawing/2014/main" id="{ED43B6A3-0ED5-49E3-962E-28C8BC4B81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4" name="Obrázek 143">
          <a:extLst>
            <a:ext uri="{FF2B5EF4-FFF2-40B4-BE49-F238E27FC236}">
              <a16:creationId xmlns:a16="http://schemas.microsoft.com/office/drawing/2014/main" id="{F7D9A94E-3CCC-4F00-A7A5-FF26EA9B99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5" name="Obrázek 144">
          <a:extLst>
            <a:ext uri="{FF2B5EF4-FFF2-40B4-BE49-F238E27FC236}">
              <a16:creationId xmlns:a16="http://schemas.microsoft.com/office/drawing/2014/main" id="{589A1C12-CD1C-446E-BF4E-448172078D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6" name="Obrázek 145">
          <a:extLst>
            <a:ext uri="{FF2B5EF4-FFF2-40B4-BE49-F238E27FC236}">
              <a16:creationId xmlns:a16="http://schemas.microsoft.com/office/drawing/2014/main" id="{974EB9AF-BD99-4A6F-91B4-E9B5C1E40E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47" name="Obrázek 146">
          <a:extLst>
            <a:ext uri="{FF2B5EF4-FFF2-40B4-BE49-F238E27FC236}">
              <a16:creationId xmlns:a16="http://schemas.microsoft.com/office/drawing/2014/main" id="{80BEF22E-95EA-4F77-88B9-95F77160FA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8" name="Obrázek 147">
          <a:extLst>
            <a:ext uri="{FF2B5EF4-FFF2-40B4-BE49-F238E27FC236}">
              <a16:creationId xmlns:a16="http://schemas.microsoft.com/office/drawing/2014/main" id="{F8EE29D0-4693-4C38-AD6D-52F8E40427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9" name="Obrázek 148">
          <a:extLst>
            <a:ext uri="{FF2B5EF4-FFF2-40B4-BE49-F238E27FC236}">
              <a16:creationId xmlns:a16="http://schemas.microsoft.com/office/drawing/2014/main" id="{8A56688D-CDE0-43BB-B980-D5783919E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0" name="Obrázek 149">
          <a:extLst>
            <a:ext uri="{FF2B5EF4-FFF2-40B4-BE49-F238E27FC236}">
              <a16:creationId xmlns:a16="http://schemas.microsoft.com/office/drawing/2014/main" id="{FA702A38-5E23-4D04-8638-9116890705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1" name="Obrázek 150">
          <a:extLst>
            <a:ext uri="{FF2B5EF4-FFF2-40B4-BE49-F238E27FC236}">
              <a16:creationId xmlns:a16="http://schemas.microsoft.com/office/drawing/2014/main" id="{4380EA02-E725-4AFA-A1BD-6D4BF7B609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2" name="Obrázek 151">
          <a:extLst>
            <a:ext uri="{FF2B5EF4-FFF2-40B4-BE49-F238E27FC236}">
              <a16:creationId xmlns:a16="http://schemas.microsoft.com/office/drawing/2014/main" id="{D89C2809-142D-48AF-9238-9046DB8471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3" name="Obrázek 152">
          <a:extLst>
            <a:ext uri="{FF2B5EF4-FFF2-40B4-BE49-F238E27FC236}">
              <a16:creationId xmlns:a16="http://schemas.microsoft.com/office/drawing/2014/main" id="{A5A1AAB8-5D01-4166-AD69-CFC9FA568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4" name="Obrázek 153">
          <a:extLst>
            <a:ext uri="{FF2B5EF4-FFF2-40B4-BE49-F238E27FC236}">
              <a16:creationId xmlns:a16="http://schemas.microsoft.com/office/drawing/2014/main" id="{CBE69CBC-DC7F-4822-AFF7-64D485EE72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5" name="Obrázek 154">
          <a:extLst>
            <a:ext uri="{FF2B5EF4-FFF2-40B4-BE49-F238E27FC236}">
              <a16:creationId xmlns:a16="http://schemas.microsoft.com/office/drawing/2014/main" id="{3A6824FC-5F46-42D6-959D-2FCE7659F7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6" name="Obrázek 155">
          <a:extLst>
            <a:ext uri="{FF2B5EF4-FFF2-40B4-BE49-F238E27FC236}">
              <a16:creationId xmlns:a16="http://schemas.microsoft.com/office/drawing/2014/main" id="{11474E4E-BBBB-4543-8992-EADB986530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7" name="Obrázek 156">
          <a:extLst>
            <a:ext uri="{FF2B5EF4-FFF2-40B4-BE49-F238E27FC236}">
              <a16:creationId xmlns:a16="http://schemas.microsoft.com/office/drawing/2014/main" id="{4124ACAA-A4C0-4B04-B70A-790C54E85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58" name="Obrázek 157">
          <a:extLst>
            <a:ext uri="{FF2B5EF4-FFF2-40B4-BE49-F238E27FC236}">
              <a16:creationId xmlns:a16="http://schemas.microsoft.com/office/drawing/2014/main" id="{ECA2396A-5427-4B5B-ADC5-A9F1BE40C3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9" name="Obrázek 158">
          <a:extLst>
            <a:ext uri="{FF2B5EF4-FFF2-40B4-BE49-F238E27FC236}">
              <a16:creationId xmlns:a16="http://schemas.microsoft.com/office/drawing/2014/main" id="{30F4A11D-BD6A-4D62-85C4-34C915DC56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0" name="Obrázek 159">
          <a:extLst>
            <a:ext uri="{FF2B5EF4-FFF2-40B4-BE49-F238E27FC236}">
              <a16:creationId xmlns:a16="http://schemas.microsoft.com/office/drawing/2014/main" id="{CCA508C3-2B9F-4B52-A189-618493163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1" name="Obrázek 160">
          <a:extLst>
            <a:ext uri="{FF2B5EF4-FFF2-40B4-BE49-F238E27FC236}">
              <a16:creationId xmlns:a16="http://schemas.microsoft.com/office/drawing/2014/main" id="{B45224BE-5B45-4442-82B8-6E12E1CD8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2" name="Obrázek 161">
          <a:extLst>
            <a:ext uri="{FF2B5EF4-FFF2-40B4-BE49-F238E27FC236}">
              <a16:creationId xmlns:a16="http://schemas.microsoft.com/office/drawing/2014/main" id="{4E613004-42D2-468A-8EF6-A835439594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3" name="Obrázek 162">
          <a:extLst>
            <a:ext uri="{FF2B5EF4-FFF2-40B4-BE49-F238E27FC236}">
              <a16:creationId xmlns:a16="http://schemas.microsoft.com/office/drawing/2014/main" id="{32A5321B-1FC3-4759-9C46-DCD118BAFB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4" name="Obrázek 163">
          <a:extLst>
            <a:ext uri="{FF2B5EF4-FFF2-40B4-BE49-F238E27FC236}">
              <a16:creationId xmlns:a16="http://schemas.microsoft.com/office/drawing/2014/main" id="{ED4F588F-4856-4DAD-8BAC-BB9ACDF63B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65" name="Obrázek 164">
          <a:extLst>
            <a:ext uri="{FF2B5EF4-FFF2-40B4-BE49-F238E27FC236}">
              <a16:creationId xmlns:a16="http://schemas.microsoft.com/office/drawing/2014/main" id="{21D4E273-2858-4020-AFB1-D8CE6658E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6" name="Obrázek 165">
          <a:extLst>
            <a:ext uri="{FF2B5EF4-FFF2-40B4-BE49-F238E27FC236}">
              <a16:creationId xmlns:a16="http://schemas.microsoft.com/office/drawing/2014/main" id="{A14A0CF9-CD3B-4C35-844A-D37BB6BF2D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7" name="Obrázek 166">
          <a:extLst>
            <a:ext uri="{FF2B5EF4-FFF2-40B4-BE49-F238E27FC236}">
              <a16:creationId xmlns:a16="http://schemas.microsoft.com/office/drawing/2014/main" id="{EE2EAE48-C855-46FB-9767-3B2EA87EC5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8" name="Obrázek 167">
          <a:extLst>
            <a:ext uri="{FF2B5EF4-FFF2-40B4-BE49-F238E27FC236}">
              <a16:creationId xmlns:a16="http://schemas.microsoft.com/office/drawing/2014/main" id="{0381DBF5-E500-4709-A0BE-DEA54E1B4C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9" name="Obrázek 168">
          <a:extLst>
            <a:ext uri="{FF2B5EF4-FFF2-40B4-BE49-F238E27FC236}">
              <a16:creationId xmlns:a16="http://schemas.microsoft.com/office/drawing/2014/main" id="{2440E4EC-1FBE-4EC7-9F5A-0E233215F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0" name="Obrázek 169">
          <a:extLst>
            <a:ext uri="{FF2B5EF4-FFF2-40B4-BE49-F238E27FC236}">
              <a16:creationId xmlns:a16="http://schemas.microsoft.com/office/drawing/2014/main" id="{1700E32B-8190-4757-89B7-A67F2A0AC6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71" name="Obrázek 170">
          <a:extLst>
            <a:ext uri="{FF2B5EF4-FFF2-40B4-BE49-F238E27FC236}">
              <a16:creationId xmlns:a16="http://schemas.microsoft.com/office/drawing/2014/main" id="{E9AB0782-E378-4692-9D1E-D2722E8846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2" name="Obrázek 171">
          <a:extLst>
            <a:ext uri="{FF2B5EF4-FFF2-40B4-BE49-F238E27FC236}">
              <a16:creationId xmlns:a16="http://schemas.microsoft.com/office/drawing/2014/main" id="{5BEEDF49-8C39-4CA0-9D9D-E7F0EB3A4E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3" name="Obrázek 172">
          <a:extLst>
            <a:ext uri="{FF2B5EF4-FFF2-40B4-BE49-F238E27FC236}">
              <a16:creationId xmlns:a16="http://schemas.microsoft.com/office/drawing/2014/main" id="{08EC1783-2C0E-4F64-B6E7-F12F7BDD95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4" name="Obrázek 173">
          <a:extLst>
            <a:ext uri="{FF2B5EF4-FFF2-40B4-BE49-F238E27FC236}">
              <a16:creationId xmlns:a16="http://schemas.microsoft.com/office/drawing/2014/main" id="{2090FC3D-82E3-467F-973E-3C28B61B89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5" name="Obrázek 174">
          <a:extLst>
            <a:ext uri="{FF2B5EF4-FFF2-40B4-BE49-F238E27FC236}">
              <a16:creationId xmlns:a16="http://schemas.microsoft.com/office/drawing/2014/main" id="{3C3A6FC4-D439-4408-A067-15178F331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6" name="Obrázek 175">
          <a:extLst>
            <a:ext uri="{FF2B5EF4-FFF2-40B4-BE49-F238E27FC236}">
              <a16:creationId xmlns:a16="http://schemas.microsoft.com/office/drawing/2014/main" id="{21A22545-92A9-49B7-8C87-EB5D0606FE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77" name="Obrázek 176">
          <a:extLst>
            <a:ext uri="{FF2B5EF4-FFF2-40B4-BE49-F238E27FC236}">
              <a16:creationId xmlns:a16="http://schemas.microsoft.com/office/drawing/2014/main" id="{FD793DCE-D7BF-4B74-B6A1-8853917DB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8" name="Obrázek 177">
          <a:extLst>
            <a:ext uri="{FF2B5EF4-FFF2-40B4-BE49-F238E27FC236}">
              <a16:creationId xmlns:a16="http://schemas.microsoft.com/office/drawing/2014/main" id="{2C7E2CD1-3C26-451B-8D09-31B88C52DD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9" name="Obrázek 178">
          <a:extLst>
            <a:ext uri="{FF2B5EF4-FFF2-40B4-BE49-F238E27FC236}">
              <a16:creationId xmlns:a16="http://schemas.microsoft.com/office/drawing/2014/main" id="{16208D4D-5EB4-493F-93ED-4DD8216BA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0" name="Obrázek 179">
          <a:extLst>
            <a:ext uri="{FF2B5EF4-FFF2-40B4-BE49-F238E27FC236}">
              <a16:creationId xmlns:a16="http://schemas.microsoft.com/office/drawing/2014/main" id="{DA21B65D-719A-4D98-A362-E862A2E000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1" name="Obrázek 180">
          <a:extLst>
            <a:ext uri="{FF2B5EF4-FFF2-40B4-BE49-F238E27FC236}">
              <a16:creationId xmlns:a16="http://schemas.microsoft.com/office/drawing/2014/main" id="{5C2AD5DD-93B6-4970-93F3-8AAD34972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2" name="Obrázek 181">
          <a:extLst>
            <a:ext uri="{FF2B5EF4-FFF2-40B4-BE49-F238E27FC236}">
              <a16:creationId xmlns:a16="http://schemas.microsoft.com/office/drawing/2014/main" id="{5CD8BD94-44E2-448E-8904-32749244F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83" name="Obrázek 182">
          <a:extLst>
            <a:ext uri="{FF2B5EF4-FFF2-40B4-BE49-F238E27FC236}">
              <a16:creationId xmlns:a16="http://schemas.microsoft.com/office/drawing/2014/main" id="{DB25B26A-C0C7-4E13-A8F1-8226A6345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4" name="Obrázek 183">
          <a:extLst>
            <a:ext uri="{FF2B5EF4-FFF2-40B4-BE49-F238E27FC236}">
              <a16:creationId xmlns:a16="http://schemas.microsoft.com/office/drawing/2014/main" id="{7EE0A846-D1C4-4FCF-8545-564B75C588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5" name="Obrázek 184">
          <a:extLst>
            <a:ext uri="{FF2B5EF4-FFF2-40B4-BE49-F238E27FC236}">
              <a16:creationId xmlns:a16="http://schemas.microsoft.com/office/drawing/2014/main" id="{6ED33C4D-865F-4C3C-B2F0-DB74E1662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6" name="Obrázek 185">
          <a:extLst>
            <a:ext uri="{FF2B5EF4-FFF2-40B4-BE49-F238E27FC236}">
              <a16:creationId xmlns:a16="http://schemas.microsoft.com/office/drawing/2014/main" id="{1A91A846-464E-4B36-BB9F-36A615139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7" name="Obrázek 186">
          <a:extLst>
            <a:ext uri="{FF2B5EF4-FFF2-40B4-BE49-F238E27FC236}">
              <a16:creationId xmlns:a16="http://schemas.microsoft.com/office/drawing/2014/main" id="{C727CE9A-AA4B-4AFD-B436-C900D8620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8" name="Obrázek 187">
          <a:extLst>
            <a:ext uri="{FF2B5EF4-FFF2-40B4-BE49-F238E27FC236}">
              <a16:creationId xmlns:a16="http://schemas.microsoft.com/office/drawing/2014/main" id="{F2E42326-E43D-404D-AA5D-9BC6CD6C0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89" name="Obrázek 188">
          <a:extLst>
            <a:ext uri="{FF2B5EF4-FFF2-40B4-BE49-F238E27FC236}">
              <a16:creationId xmlns:a16="http://schemas.microsoft.com/office/drawing/2014/main" id="{111FE49C-B943-446F-9060-4EFBBAF270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0" name="Obrázek 189">
          <a:extLst>
            <a:ext uri="{FF2B5EF4-FFF2-40B4-BE49-F238E27FC236}">
              <a16:creationId xmlns:a16="http://schemas.microsoft.com/office/drawing/2014/main" id="{6BDEE9CD-C096-448F-9C01-CC3D0FAA48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1" name="Obrázek 190">
          <a:extLst>
            <a:ext uri="{FF2B5EF4-FFF2-40B4-BE49-F238E27FC236}">
              <a16:creationId xmlns:a16="http://schemas.microsoft.com/office/drawing/2014/main" id="{91F051A0-B850-404B-AE4E-CD48431D95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2" name="Obrázek 191">
          <a:extLst>
            <a:ext uri="{FF2B5EF4-FFF2-40B4-BE49-F238E27FC236}">
              <a16:creationId xmlns:a16="http://schemas.microsoft.com/office/drawing/2014/main" id="{3F085127-900B-4C7B-B2F7-CB01EE337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3" name="Obrázek 192">
          <a:extLst>
            <a:ext uri="{FF2B5EF4-FFF2-40B4-BE49-F238E27FC236}">
              <a16:creationId xmlns:a16="http://schemas.microsoft.com/office/drawing/2014/main" id="{6CA2C6D0-8620-4C76-A240-1A8CD4A7D4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1111553</xdr:colOff>
      <xdr:row>4</xdr:row>
      <xdr:rowOff>73025</xdr:rowOff>
    </xdr:to>
    <xdr:pic>
      <xdr:nvPicPr>
        <xdr:cNvPr id="2" name="Obrázek 1">
          <a:extLst>
            <a:ext uri="{FF2B5EF4-FFF2-40B4-BE49-F238E27FC236}">
              <a16:creationId xmlns:a16="http://schemas.microsoft.com/office/drawing/2014/main" id="{7FAA4445-2EF6-436C-870F-7BF35A385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913" cy="80454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38FA4216-8498-448C-851D-C2246038F0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11F86882-1A2A-4F5C-9F99-F4ABF1FF9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95113985-0C4F-463E-ADFC-45E01F042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2CB46F8E-4E24-441C-B436-D3518C10A6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95E644E4-2899-4F57-BD21-7DC4A42D0B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5C105F5-C5BF-4A45-94A4-12DC069E85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DC5385E1-F50C-4581-B2BA-F4451B265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C3DAEC1E-3C57-462E-974B-D77BF9ED8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FD5C4FA7-6A6D-4F48-94E6-47F57CA4AA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4E7B917-AD74-4755-906E-04862C1B09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89193A71-6C2D-4C0F-A925-7B8790F82E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FEFC9494-E83E-4EF5-BD16-4893B30F6D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9C6432C6-E05F-4F04-9A38-DC6CA1325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965C913A-DC6F-43BA-8FFC-1F4CC069E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3CCA784B-F0DF-4C6E-8CCA-0CF1E2F09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48F31CFF-BC4C-496E-BE93-970529B6EE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A8B4A851-2EC7-4573-B471-BC3A25E713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FE873DA8-15DC-4399-99FF-228A09D0EF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9"/>
  <sheetViews>
    <sheetView showGridLines="0" zoomScaleNormal="60" zoomScaleSheetLayoutView="100" workbookViewId="0">
      <selection activeCell="B21" sqref="B21"/>
    </sheetView>
  </sheetViews>
  <sheetFormatPr defaultColWidth="8.85546875" defaultRowHeight="15" x14ac:dyDescent="0.25"/>
  <cols>
    <col min="1" max="1" width="56.42578125" style="43" customWidth="1"/>
    <col min="2" max="2" width="57.42578125" style="64" customWidth="1"/>
    <col min="3" max="3" width="44.5703125" style="1" customWidth="1"/>
    <col min="4" max="6" width="8.85546875" style="1"/>
    <col min="7" max="7" width="19.7109375" style="1" customWidth="1"/>
    <col min="8" max="8" width="11.7109375" style="1" customWidth="1"/>
    <col min="9" max="9" width="33.7109375" style="1" customWidth="1"/>
    <col min="10" max="10" width="8.85546875" style="45"/>
    <col min="11" max="16384" width="8.85546875" style="1"/>
  </cols>
  <sheetData>
    <row r="1" spans="1:10" x14ac:dyDescent="0.25">
      <c r="A1" s="151"/>
      <c r="B1" s="63" t="s">
        <v>23</v>
      </c>
      <c r="H1" s="7"/>
      <c r="I1" s="8" t="s">
        <v>39</v>
      </c>
      <c r="J1" s="9" t="s">
        <v>40</v>
      </c>
    </row>
    <row r="2" spans="1:10" ht="21" x14ac:dyDescent="0.25">
      <c r="A2" s="152"/>
      <c r="B2" s="154" t="s">
        <v>136</v>
      </c>
      <c r="C2" s="149" t="s">
        <v>123</v>
      </c>
      <c r="F2" s="2"/>
      <c r="G2" s="76"/>
      <c r="H2" s="7" t="s">
        <v>41</v>
      </c>
      <c r="I2" s="10" t="s">
        <v>42</v>
      </c>
      <c r="J2" s="11" t="s">
        <v>43</v>
      </c>
    </row>
    <row r="3" spans="1:10" ht="14.45" customHeight="1" thickBot="1" x14ac:dyDescent="0.3">
      <c r="A3" s="153"/>
      <c r="B3" s="155"/>
      <c r="C3" s="150"/>
      <c r="G3" s="3"/>
      <c r="H3" s="7" t="s">
        <v>48</v>
      </c>
      <c r="I3" s="10" t="s">
        <v>44</v>
      </c>
      <c r="J3" s="11" t="s">
        <v>97</v>
      </c>
    </row>
    <row r="4" spans="1:10" x14ac:dyDescent="0.25">
      <c r="A4" s="156" t="s">
        <v>118</v>
      </c>
      <c r="B4" s="157"/>
      <c r="G4" s="3"/>
      <c r="H4" s="7" t="s">
        <v>49</v>
      </c>
      <c r="I4" s="10" t="s">
        <v>45</v>
      </c>
      <c r="J4" s="11" t="s">
        <v>98</v>
      </c>
    </row>
    <row r="5" spans="1:10" x14ac:dyDescent="0.25">
      <c r="A5" s="56" t="s">
        <v>24</v>
      </c>
      <c r="B5" s="85"/>
      <c r="G5" s="3"/>
      <c r="H5" s="7" t="s">
        <v>50</v>
      </c>
      <c r="I5" s="10" t="s">
        <v>46</v>
      </c>
      <c r="J5" s="11" t="s">
        <v>47</v>
      </c>
    </row>
    <row r="6" spans="1:10" x14ac:dyDescent="0.25">
      <c r="A6" s="56" t="s">
        <v>25</v>
      </c>
      <c r="B6" s="99"/>
      <c r="G6" s="3"/>
      <c r="H6" s="7" t="s">
        <v>51</v>
      </c>
      <c r="I6" s="10" t="s">
        <v>53</v>
      </c>
      <c r="J6" s="11" t="s">
        <v>54</v>
      </c>
    </row>
    <row r="7" spans="1:10" x14ac:dyDescent="0.25">
      <c r="A7" s="56" t="s">
        <v>26</v>
      </c>
      <c r="B7" s="85"/>
      <c r="G7" s="4"/>
      <c r="H7" s="7" t="s">
        <v>52</v>
      </c>
      <c r="I7" s="10" t="s">
        <v>56</v>
      </c>
      <c r="J7" s="11" t="s">
        <v>57</v>
      </c>
    </row>
    <row r="8" spans="1:10" x14ac:dyDescent="0.25">
      <c r="A8" s="56" t="s">
        <v>27</v>
      </c>
      <c r="B8" s="85"/>
      <c r="G8" s="4"/>
      <c r="H8" s="7" t="s">
        <v>55</v>
      </c>
      <c r="I8" s="10" t="s">
        <v>58</v>
      </c>
      <c r="J8" s="11" t="s">
        <v>59</v>
      </c>
    </row>
    <row r="9" spans="1:10" ht="15.75" thickBot="1" x14ac:dyDescent="0.3">
      <c r="A9" s="117" t="s">
        <v>28</v>
      </c>
      <c r="B9" s="118"/>
      <c r="G9" s="4"/>
      <c r="H9" s="7" t="s">
        <v>95</v>
      </c>
      <c r="I9" s="44" t="s">
        <v>99</v>
      </c>
      <c r="J9" s="68" t="s">
        <v>100</v>
      </c>
    </row>
    <row r="10" spans="1:10" ht="16.899999999999999" customHeight="1" thickBot="1" x14ac:dyDescent="0.3">
      <c r="A10" s="158" t="s">
        <v>137</v>
      </c>
      <c r="B10" s="159"/>
      <c r="G10" s="4"/>
      <c r="H10" s="7" t="s">
        <v>96</v>
      </c>
      <c r="I10" s="44" t="s">
        <v>101</v>
      </c>
      <c r="J10" s="68" t="s">
        <v>102</v>
      </c>
    </row>
    <row r="11" spans="1:10" x14ac:dyDescent="0.25">
      <c r="A11" s="119" t="s">
        <v>60</v>
      </c>
      <c r="B11" s="120"/>
      <c r="C11" s="5"/>
      <c r="G11" s="4"/>
      <c r="H11" s="7" t="s">
        <v>111</v>
      </c>
      <c r="I11" s="44" t="s">
        <v>103</v>
      </c>
      <c r="J11" s="68" t="s">
        <v>104</v>
      </c>
    </row>
    <row r="12" spans="1:10" x14ac:dyDescent="0.25">
      <c r="A12" s="121" t="s">
        <v>138</v>
      </c>
      <c r="B12" s="122"/>
      <c r="H12" s="7" t="s">
        <v>112</v>
      </c>
      <c r="I12" s="44" t="s">
        <v>105</v>
      </c>
      <c r="J12" s="68" t="s">
        <v>106</v>
      </c>
    </row>
    <row r="13" spans="1:10" ht="30.6" customHeight="1" x14ac:dyDescent="0.25">
      <c r="A13" s="123" t="s">
        <v>139</v>
      </c>
      <c r="B13" s="134">
        <f>'2A. Aktivita 1'!D8+'2A. Aktivita 2'!D8+'2A. Aktivita 3'!D8</f>
        <v>0</v>
      </c>
      <c r="C13" s="2"/>
      <c r="H13" s="7" t="s">
        <v>113</v>
      </c>
      <c r="I13" s="44" t="s">
        <v>107</v>
      </c>
      <c r="J13" s="68" t="s">
        <v>108</v>
      </c>
    </row>
    <row r="14" spans="1:10" ht="15.75" thickBot="1" x14ac:dyDescent="0.3">
      <c r="A14" s="124" t="str">
        <f>IF(B13&gt;0,"Uveďte prosím datum provedené vratky","")</f>
        <v/>
      </c>
      <c r="B14" s="125"/>
      <c r="C14" s="2"/>
      <c r="H14" s="7" t="s">
        <v>114</v>
      </c>
      <c r="I14" s="44" t="s">
        <v>109</v>
      </c>
      <c r="J14" s="68" t="s">
        <v>110</v>
      </c>
    </row>
    <row r="15" spans="1:10" ht="15.75" thickBot="1" x14ac:dyDescent="0.3">
      <c r="A15" s="160" t="s">
        <v>141</v>
      </c>
      <c r="B15" s="161"/>
      <c r="C15" s="126"/>
    </row>
    <row r="16" spans="1:10" x14ac:dyDescent="0.25">
      <c r="A16" s="127" t="s">
        <v>60</v>
      </c>
      <c r="B16" s="120"/>
      <c r="C16" s="5"/>
      <c r="G16" s="4"/>
      <c r="J16" s="1"/>
    </row>
    <row r="17" spans="1:10" x14ac:dyDescent="0.25">
      <c r="A17" s="128" t="s">
        <v>142</v>
      </c>
      <c r="B17" s="122"/>
      <c r="H17" s="129"/>
    </row>
    <row r="18" spans="1:10" ht="25.5" x14ac:dyDescent="0.25">
      <c r="A18" s="130" t="s">
        <v>143</v>
      </c>
      <c r="B18" s="140">
        <f>'2B. Aktivita 1'!D8+'2B. Aktivita 2'!D8+'2B. Aktivita 3'!D8</f>
        <v>0</v>
      </c>
      <c r="H18" s="129"/>
    </row>
    <row r="19" spans="1:10" x14ac:dyDescent="0.25">
      <c r="A19" s="131" t="str">
        <f>IF(B18&gt;0,"Uveďte prosím datum provedené vratky","")</f>
        <v/>
      </c>
      <c r="B19" s="132"/>
      <c r="H19" s="129"/>
    </row>
    <row r="20" spans="1:10" ht="23.45" customHeight="1" x14ac:dyDescent="0.25">
      <c r="A20" s="144" t="s">
        <v>29</v>
      </c>
      <c r="B20" s="145"/>
      <c r="J20" s="1"/>
    </row>
    <row r="21" spans="1:10" ht="37.5" customHeight="1" x14ac:dyDescent="0.25">
      <c r="A21" s="6" t="s">
        <v>30</v>
      </c>
      <c r="B21" s="85"/>
      <c r="C21" s="2"/>
    </row>
    <row r="22" spans="1:10" x14ac:dyDescent="0.25">
      <c r="A22" s="56" t="s">
        <v>31</v>
      </c>
      <c r="B22" s="85"/>
    </row>
    <row r="23" spans="1:10" x14ac:dyDescent="0.25">
      <c r="A23" s="56" t="s">
        <v>32</v>
      </c>
      <c r="B23" s="133"/>
    </row>
    <row r="24" spans="1:10" x14ac:dyDescent="0.25">
      <c r="A24" s="144" t="s">
        <v>134</v>
      </c>
      <c r="B24" s="145"/>
    </row>
    <row r="25" spans="1:10" x14ac:dyDescent="0.25">
      <c r="A25" s="146" t="s">
        <v>78</v>
      </c>
      <c r="B25" s="147"/>
    </row>
    <row r="26" spans="1:10" x14ac:dyDescent="0.25">
      <c r="A26" s="6" t="s">
        <v>30</v>
      </c>
      <c r="B26" s="85"/>
    </row>
    <row r="27" spans="1:10" x14ac:dyDescent="0.25">
      <c r="A27" s="56" t="s">
        <v>31</v>
      </c>
      <c r="B27" s="85"/>
    </row>
    <row r="28" spans="1:10" ht="15.75" thickBot="1" x14ac:dyDescent="0.3">
      <c r="A28" s="62" t="s">
        <v>32</v>
      </c>
      <c r="B28" s="86"/>
    </row>
    <row r="29" spans="1:10" ht="39" customHeight="1" x14ac:dyDescent="0.25">
      <c r="A29" s="148" t="s">
        <v>135</v>
      </c>
      <c r="B29" s="148"/>
    </row>
  </sheetData>
  <sheetProtection algorithmName="SHA-512" hashValue="doJaBRe/4ocCAqUXK5RJOB9BqV6ERuBv18y+aVZZpmOqYJhBF8MJpmpzZyiXW5iutIhJxkq4sy8ZGIoYT65eUw==" saltValue="BDENq+20H/FzUMWCfKAzOg==" spinCount="100000" sheet="1" selectLockedCells="1"/>
  <mergeCells count="10">
    <mergeCell ref="A24:B24"/>
    <mergeCell ref="A25:B25"/>
    <mergeCell ref="A29:B29"/>
    <mergeCell ref="C2:C3"/>
    <mergeCell ref="A1:A3"/>
    <mergeCell ref="B2:B3"/>
    <mergeCell ref="A4:B4"/>
    <mergeCell ref="A10:B10"/>
    <mergeCell ref="A15:B15"/>
    <mergeCell ref="A20:B20"/>
  </mergeCells>
  <phoneticPr fontId="19" type="noConversion"/>
  <conditionalFormatting sqref="B2">
    <cfRule type="cellIs" dxfId="139" priority="12" operator="equal">
      <formula>0</formula>
    </cfRule>
  </conditionalFormatting>
  <conditionalFormatting sqref="B2:B3">
    <cfRule type="containsText" dxfId="138" priority="11" operator="containsText" text="21">
      <formula>NOT(ISERROR(SEARCH("21",B2)))</formula>
    </cfRule>
  </conditionalFormatting>
  <conditionalFormatting sqref="B5:B9">
    <cfRule type="containsBlanks" dxfId="137" priority="15">
      <formula>LEN(TRIM(B5))=0</formula>
    </cfRule>
  </conditionalFormatting>
  <conditionalFormatting sqref="B11:B12">
    <cfRule type="containsBlanks" dxfId="136" priority="8">
      <formula>LEN(TRIM(B11))=0</formula>
    </cfRule>
  </conditionalFormatting>
  <conditionalFormatting sqref="B14">
    <cfRule type="cellIs" dxfId="135" priority="9" operator="greaterThan">
      <formula>45291</formula>
    </cfRule>
    <cfRule type="notContainsBlanks" dxfId="134" priority="10" stopIfTrue="1">
      <formula>LEN(TRIM(B14))&gt;0</formula>
    </cfRule>
    <cfRule type="expression" dxfId="133" priority="14">
      <formula>$B$13&gt;0</formula>
    </cfRule>
  </conditionalFormatting>
  <conditionalFormatting sqref="B16:B17">
    <cfRule type="containsBlanks" dxfId="132" priority="2">
      <formula>LEN(TRIM(B16))=0</formula>
    </cfRule>
  </conditionalFormatting>
  <conditionalFormatting sqref="B19">
    <cfRule type="cellIs" dxfId="131" priority="4" operator="greaterThan">
      <formula>45291</formula>
    </cfRule>
    <cfRule type="notContainsBlanks" dxfId="130" priority="5" stopIfTrue="1">
      <formula>LEN(TRIM(B19))&gt;0</formula>
    </cfRule>
    <cfRule type="expression" dxfId="129" priority="6">
      <formula>$B$13&gt;0</formula>
    </cfRule>
  </conditionalFormatting>
  <conditionalFormatting sqref="B21:B23">
    <cfRule type="cellIs" dxfId="128" priority="13" operator="equal">
      <formula>0</formula>
    </cfRule>
  </conditionalFormatting>
  <conditionalFormatting sqref="B26:B28">
    <cfRule type="cellIs" dxfId="127" priority="7" operator="equal">
      <formula>0</formula>
    </cfRule>
  </conditionalFormatting>
  <dataValidations count="2">
    <dataValidation type="list" allowBlank="1" showInputMessage="1" showErrorMessage="1" sqref="A25:B25" xr:uid="{15EE3C35-0603-4E43-B508-787D93B3ED95}">
      <formula1>"statutární orgán,pověřený člen statutárního orgánu,zmocněnec"</formula1>
    </dataValidation>
    <dataValidation type="list" allowBlank="1" showInputMessage="1" showErrorMessage="1" sqref="B8" xr:uid="{BCA7EAD5-6F7A-497E-9049-39A07119F849}">
      <formula1>$I$2:$I$19</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8" zoomScale="90" zoomScaleNormal="90" workbookViewId="0">
      <selection activeCell="I16" sqref="I16"/>
    </sheetView>
  </sheetViews>
  <sheetFormatPr defaultColWidth="8.85546875" defaultRowHeight="12.75" x14ac:dyDescent="0.2"/>
  <cols>
    <col min="1" max="1" width="23.5703125" style="21" customWidth="1"/>
    <col min="2" max="2" width="12.140625" style="21" customWidth="1"/>
    <col min="3" max="3" width="15.85546875" style="21" customWidth="1"/>
    <col min="4" max="4" width="11.85546875" style="21" bestFit="1" customWidth="1"/>
    <col min="5" max="5" width="26.28515625" style="21" customWidth="1"/>
    <col min="6" max="6" width="24.42578125" style="21" customWidth="1"/>
    <col min="7" max="7" width="20.7109375" style="21" customWidth="1"/>
    <col min="8" max="8" width="18.42578125" style="21" customWidth="1"/>
    <col min="9" max="9" width="20.85546875" style="21" customWidth="1"/>
    <col min="10" max="16384" width="8.85546875" style="21"/>
  </cols>
  <sheetData>
    <row r="1" spans="1:9" ht="18" customHeight="1" x14ac:dyDescent="0.25">
      <c r="A1" s="20" t="s">
        <v>0</v>
      </c>
      <c r="B1" s="248" t="str">
        <f>IF('1. SOUHRNNÉ INFORMACE'!B5=0,"",'1. SOUHRNNÉ INFORMACE'!B5)</f>
        <v/>
      </c>
      <c r="C1" s="249"/>
      <c r="D1" s="249"/>
      <c r="E1" s="249"/>
      <c r="F1" s="250"/>
      <c r="I1" s="243" t="str">
        <f>'1. SOUHRNNÉ INFORMACE'!B2</f>
        <v>OPH2023</v>
      </c>
    </row>
    <row r="2" spans="1:9" ht="15" x14ac:dyDescent="0.25">
      <c r="A2" s="20" t="s">
        <v>1</v>
      </c>
      <c r="B2" s="248" t="str">
        <f>IF('1. SOUHRNNÉ INFORMACE'!B6=0,"",'1. SOUHRNNÉ INFORMACE'!B6)</f>
        <v/>
      </c>
      <c r="C2" s="251"/>
      <c r="D2" s="251"/>
      <c r="E2" s="251"/>
      <c r="F2" s="252"/>
      <c r="I2" s="244"/>
    </row>
    <row r="3" spans="1:9" ht="15" x14ac:dyDescent="0.25">
      <c r="A3" s="20" t="s">
        <v>2</v>
      </c>
      <c r="B3" s="253" t="s">
        <v>3</v>
      </c>
      <c r="C3" s="251"/>
      <c r="D3" s="251"/>
      <c r="E3" s="251"/>
      <c r="F3" s="252"/>
      <c r="I3" s="244"/>
    </row>
    <row r="4" spans="1:9" ht="15" x14ac:dyDescent="0.25">
      <c r="A4" s="20" t="s">
        <v>4</v>
      </c>
      <c r="B4" s="253">
        <v>362</v>
      </c>
      <c r="C4" s="251"/>
      <c r="D4" s="251"/>
      <c r="E4" s="251"/>
      <c r="F4" s="252"/>
      <c r="I4" s="245"/>
    </row>
    <row r="5" spans="1:9" ht="10.15" customHeight="1" x14ac:dyDescent="0.2">
      <c r="A5" s="22"/>
      <c r="B5" s="22"/>
    </row>
    <row r="6" spans="1:9" ht="42" customHeight="1" x14ac:dyDescent="0.2">
      <c r="A6" s="242" t="s">
        <v>117</v>
      </c>
      <c r="B6" s="242"/>
      <c r="C6" s="242"/>
      <c r="D6" s="242"/>
      <c r="E6" s="242"/>
      <c r="F6" s="242"/>
      <c r="G6" s="242"/>
      <c r="H6" s="242"/>
      <c r="I6" s="242"/>
    </row>
    <row r="7" spans="1:9" x14ac:dyDescent="0.2">
      <c r="A7" s="23"/>
      <c r="B7" s="23"/>
    </row>
    <row r="8" spans="1:9" ht="33.6" customHeight="1" x14ac:dyDescent="0.2">
      <c r="A8" s="239" t="s">
        <v>22</v>
      </c>
      <c r="B8" s="239"/>
      <c r="C8" s="239"/>
      <c r="D8" s="239"/>
      <c r="E8" s="239"/>
      <c r="F8" s="239"/>
      <c r="G8" s="239"/>
      <c r="H8" s="239"/>
      <c r="I8" s="239"/>
    </row>
    <row r="9" spans="1:9" ht="13.9" customHeight="1" x14ac:dyDescent="0.2">
      <c r="A9" s="24"/>
      <c r="B9" s="24"/>
      <c r="C9" s="24"/>
      <c r="D9" s="24"/>
      <c r="E9" s="24"/>
      <c r="F9" s="24"/>
      <c r="G9" s="24"/>
      <c r="H9" s="24"/>
      <c r="I9" s="24"/>
    </row>
    <row r="10" spans="1:9" x14ac:dyDescent="0.2">
      <c r="A10" s="25" t="s">
        <v>5</v>
      </c>
      <c r="B10" s="25"/>
    </row>
    <row r="11" spans="1:9" s="42" customFormat="1" ht="60.75" customHeight="1" x14ac:dyDescent="0.25">
      <c r="A11" s="246" t="s">
        <v>6</v>
      </c>
      <c r="B11" s="247"/>
      <c r="C11" s="26" t="s">
        <v>7</v>
      </c>
      <c r="D11" s="26" t="s">
        <v>8</v>
      </c>
      <c r="E11" s="84" t="s">
        <v>9</v>
      </c>
      <c r="F11" s="84" t="s">
        <v>115</v>
      </c>
      <c r="G11" s="84" t="s">
        <v>10</v>
      </c>
      <c r="H11" s="84" t="s">
        <v>116</v>
      </c>
      <c r="I11" s="67" t="s">
        <v>11</v>
      </c>
    </row>
    <row r="12" spans="1:9" x14ac:dyDescent="0.2">
      <c r="A12" s="27" t="s">
        <v>12</v>
      </c>
      <c r="B12" s="27"/>
      <c r="C12" s="27" t="s">
        <v>13</v>
      </c>
      <c r="D12" s="27" t="s">
        <v>14</v>
      </c>
      <c r="E12" s="27" t="s">
        <v>15</v>
      </c>
      <c r="F12" s="27">
        <v>1</v>
      </c>
      <c r="G12" s="27">
        <v>2</v>
      </c>
      <c r="H12" s="27">
        <v>3</v>
      </c>
      <c r="I12" s="27" t="s">
        <v>16</v>
      </c>
    </row>
    <row r="13" spans="1:9" ht="18" customHeight="1" x14ac:dyDescent="0.2">
      <c r="A13" s="240" t="s">
        <v>17</v>
      </c>
      <c r="B13" s="241"/>
      <c r="C13" s="28"/>
      <c r="D13" s="28"/>
      <c r="E13" s="28"/>
      <c r="F13" s="29">
        <f>SUM(F15:F18)</f>
        <v>0</v>
      </c>
      <c r="G13" s="29">
        <f>SUM(G15:G18)</f>
        <v>0</v>
      </c>
      <c r="H13" s="29">
        <f>SUM(H15:H18)</f>
        <v>0</v>
      </c>
      <c r="I13" s="29">
        <f>SUM(I15:I18)</f>
        <v>0</v>
      </c>
    </row>
    <row r="14" spans="1:9" ht="16.899999999999999" customHeight="1" x14ac:dyDescent="0.2">
      <c r="A14" s="256" t="s">
        <v>18</v>
      </c>
      <c r="B14" s="257"/>
      <c r="C14" s="30"/>
      <c r="D14" s="30"/>
      <c r="E14" s="30"/>
      <c r="F14" s="31"/>
      <c r="G14" s="31"/>
      <c r="H14" s="31"/>
      <c r="I14" s="32"/>
    </row>
    <row r="15" spans="1:9" ht="31.15" customHeight="1" x14ac:dyDescent="0.2">
      <c r="A15" s="254" t="str">
        <f>'1. SOUHRNNÉ INFORMACE'!B2&amp;" - "&amp;'1. SOUHRNNÉ INFORMACE'!A10</f>
        <v>OPH2023 - Oblast podpory A - Rozvoj a podpora sportu</v>
      </c>
      <c r="B15" s="255"/>
      <c r="C15" s="33"/>
      <c r="D15" s="33"/>
      <c r="E15" s="33" t="str">
        <f>IF(ISBLANK('1. SOUHRNNÉ INFORMACE'!B10),"",'1. SOUHRNNÉ INFORMACE'!B10)</f>
        <v/>
      </c>
      <c r="F15" s="34">
        <f>'1. SOUHRNNÉ INFORMACE'!B11</f>
        <v>0</v>
      </c>
      <c r="G15" s="34">
        <f>'1. SOUHRNNÉ INFORMACE'!B12</f>
        <v>0</v>
      </c>
      <c r="H15" s="34">
        <f>'2A. POUŽITÍ DOTACE-oblast A'!D6</f>
        <v>0</v>
      </c>
      <c r="I15" s="35">
        <f>F15-G15-H15</f>
        <v>0</v>
      </c>
    </row>
    <row r="16" spans="1:9" ht="29.45" customHeight="1" x14ac:dyDescent="0.2">
      <c r="A16" s="254" t="str">
        <f>'1. SOUHRNNÉ INFORMACE'!B2&amp;" - "&amp;'1. SOUHRNNÉ INFORMACE'!A15</f>
        <v>OPH2023 - Oblast podpory B - Státní sportovní reprezentace</v>
      </c>
      <c r="B16" s="255"/>
      <c r="C16" s="36"/>
      <c r="D16" s="36"/>
      <c r="E16" s="33" t="str">
        <f>IF(ISBLANK('1. SOUHRNNÉ INFORMACE'!B16),"",'1. SOUHRNNÉ INFORMACE'!B16)</f>
        <v/>
      </c>
      <c r="F16" s="34">
        <f>'1. SOUHRNNÉ INFORMACE'!B17</f>
        <v>0</v>
      </c>
      <c r="G16" s="34">
        <f>'1. SOUHRNNÉ INFORMACE'!B18</f>
        <v>0</v>
      </c>
      <c r="H16" s="37">
        <f>'2A. POUŽITÍ DOTACE-oblast B'!D6</f>
        <v>0</v>
      </c>
      <c r="I16" s="35">
        <f>F15-G15-H15</f>
        <v>0</v>
      </c>
    </row>
    <row r="17" spans="1:10" x14ac:dyDescent="0.2">
      <c r="A17" s="246"/>
      <c r="B17" s="258"/>
      <c r="C17" s="36"/>
      <c r="D17" s="36"/>
      <c r="E17" s="36"/>
      <c r="F17" s="37"/>
      <c r="G17" s="37"/>
      <c r="H17" s="37"/>
      <c r="I17" s="35"/>
    </row>
    <row r="18" spans="1:10" x14ac:dyDescent="0.2">
      <c r="A18" s="246"/>
      <c r="B18" s="258"/>
      <c r="C18" s="36"/>
      <c r="D18" s="36"/>
      <c r="E18" s="36"/>
      <c r="F18" s="37"/>
      <c r="G18" s="37"/>
      <c r="H18" s="37"/>
      <c r="I18" s="35"/>
    </row>
    <row r="19" spans="1:10" x14ac:dyDescent="0.2">
      <c r="A19" s="240" t="s">
        <v>19</v>
      </c>
      <c r="B19" s="241"/>
      <c r="C19" s="28"/>
      <c r="D19" s="28"/>
      <c r="E19" s="28"/>
      <c r="F19" s="29">
        <f>SUM(F21:F22)</f>
        <v>0</v>
      </c>
      <c r="G19" s="29">
        <f>SUM(G21:G22)</f>
        <v>0</v>
      </c>
      <c r="H19" s="29">
        <f>SUM(H21:H22)</f>
        <v>0</v>
      </c>
      <c r="I19" s="29">
        <f>SUM(I21:I22)</f>
        <v>0</v>
      </c>
    </row>
    <row r="20" spans="1:10" x14ac:dyDescent="0.2">
      <c r="A20" s="248" t="s">
        <v>20</v>
      </c>
      <c r="B20" s="259"/>
      <c r="C20" s="38"/>
      <c r="D20" s="38"/>
      <c r="E20" s="38"/>
      <c r="F20" s="39"/>
      <c r="G20" s="39"/>
      <c r="H20" s="39"/>
      <c r="I20" s="35"/>
    </row>
    <row r="21" spans="1:10" x14ac:dyDescent="0.2">
      <c r="A21" s="246"/>
      <c r="B21" s="258"/>
      <c r="C21" s="38"/>
      <c r="D21" s="38"/>
      <c r="E21" s="38"/>
      <c r="F21" s="39"/>
      <c r="G21" s="39"/>
      <c r="H21" s="39"/>
      <c r="I21" s="35"/>
    </row>
    <row r="22" spans="1:10" x14ac:dyDescent="0.2">
      <c r="A22" s="246"/>
      <c r="B22" s="258"/>
      <c r="C22" s="38"/>
      <c r="D22" s="38"/>
      <c r="E22" s="38"/>
      <c r="F22" s="39"/>
      <c r="G22" s="39"/>
      <c r="H22" s="39"/>
      <c r="I22" s="35"/>
    </row>
    <row r="23" spans="1:10" ht="33" customHeight="1" x14ac:dyDescent="0.2">
      <c r="A23" s="240" t="s">
        <v>21</v>
      </c>
      <c r="B23" s="241"/>
      <c r="C23" s="28"/>
      <c r="D23" s="28"/>
      <c r="E23" s="28"/>
      <c r="F23" s="40">
        <f>F13+F19</f>
        <v>0</v>
      </c>
      <c r="G23" s="40">
        <f>G13+G19</f>
        <v>0</v>
      </c>
      <c r="H23" s="40">
        <f>H13+H19</f>
        <v>0</v>
      </c>
      <c r="I23" s="40">
        <f>I13+I19</f>
        <v>0</v>
      </c>
      <c r="J23" s="66" t="str">
        <f>IF(I23&lt;0,"SKUTEČNÉ ČERPÁNÍ JE VYŠŠÍ NEŽ VÝŠE DOTACE; NA LISTU 2a NEBO 2b PONIŽTE NÁKLADY DOTACE","")</f>
        <v/>
      </c>
    </row>
    <row r="24" spans="1:10" x14ac:dyDescent="0.2">
      <c r="A24" s="41"/>
      <c r="B24" s="41"/>
      <c r="C24" s="42"/>
      <c r="D24" s="42"/>
      <c r="E24" s="42"/>
      <c r="F24" s="42"/>
      <c r="G24" s="42"/>
      <c r="H24" s="42"/>
      <c r="I24" s="42"/>
    </row>
    <row r="25" spans="1:10" x14ac:dyDescent="0.2">
      <c r="A25" s="42"/>
      <c r="B25" s="42"/>
      <c r="C25" s="42"/>
      <c r="D25" s="42"/>
      <c r="E25" s="42"/>
      <c r="F25" s="42"/>
      <c r="G25" s="42"/>
      <c r="H25" s="42"/>
      <c r="I25" s="42"/>
    </row>
  </sheetData>
  <sheetProtection algorithmName="SHA-512" hashValue="Ii4uksaH3U4Z5X5FTyXA+UQVbiHdO5rOVLQWiTWn0xsrG5c5qPD+EN+33h8R7YdOYzTUbUqkNTk3TlSdyB/kXQ==" saltValue="k5ZKcJgTIRtirnM8BwKWOA=="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00B0F0"/>
    <pageSetUpPr fitToPage="1"/>
  </sheetPr>
  <dimension ref="A1:K90"/>
  <sheetViews>
    <sheetView showGridLines="0" zoomScaleNormal="100" workbookViewId="0">
      <selection activeCell="B17" sqref="B17:C17"/>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68" t="s">
        <v>37</v>
      </c>
      <c r="B1" s="169"/>
      <c r="C1" s="170" t="str">
        <f>IF('1. SOUHRNNÉ INFORMACE'!B5=0,"",'1. SOUHRNNÉ INFORMACE'!B5)</f>
        <v/>
      </c>
      <c r="D1" s="171"/>
      <c r="E1" s="172" t="str">
        <f>'1. SOUHRNNÉ INFORMACE'!B2</f>
        <v>OPH2023</v>
      </c>
      <c r="F1" s="97" t="e">
        <f>'2A. Aktivita 1'!D9+'2A. Aktivita 2'!D8+'2A. Aktivita 3'!D8+#REF!</f>
        <v>#REF!</v>
      </c>
    </row>
    <row r="2" spans="1:11" ht="15.6" customHeight="1" x14ac:dyDescent="0.25">
      <c r="A2" s="175" t="s">
        <v>25</v>
      </c>
      <c r="B2" s="176" t="s">
        <v>25</v>
      </c>
      <c r="C2" s="177" t="str">
        <f>IF('1. SOUHRNNÉ INFORMACE'!B6=0,"",'1. SOUHRNNÉ INFORMACE'!B6)</f>
        <v/>
      </c>
      <c r="D2" s="178"/>
      <c r="E2" s="173"/>
    </row>
    <row r="3" spans="1:11" ht="16.899999999999999" customHeight="1" x14ac:dyDescent="0.25">
      <c r="A3" s="175" t="s">
        <v>33</v>
      </c>
      <c r="B3" s="176" t="s">
        <v>33</v>
      </c>
      <c r="C3" s="177" t="str">
        <f>IF('1. SOUHRNNÉ INFORMACE'!B9=0,"",'1. SOUHRNNÉ INFORMACE'!B9)</f>
        <v/>
      </c>
      <c r="D3" s="178"/>
      <c r="E3" s="173"/>
    </row>
    <row r="4" spans="1:11" ht="15.6" customHeight="1" x14ac:dyDescent="0.25">
      <c r="A4" s="179" t="s">
        <v>34</v>
      </c>
      <c r="B4" s="180" t="s">
        <v>34</v>
      </c>
      <c r="C4" s="177" t="str">
        <f>IF('1. SOUHRNNÉ INFORMACE'!B10=0,"",'1. SOUHRNNÉ INFORMACE'!B10)</f>
        <v/>
      </c>
      <c r="D4" s="178"/>
      <c r="E4" s="174"/>
    </row>
    <row r="5" spans="1:11" s="13" customFormat="1" ht="54" customHeight="1" thickBot="1" x14ac:dyDescent="0.3">
      <c r="A5" s="166" t="s">
        <v>35</v>
      </c>
      <c r="B5" s="167"/>
      <c r="C5" s="72" t="s">
        <v>124</v>
      </c>
      <c r="D5" s="72" t="s">
        <v>93</v>
      </c>
      <c r="E5" s="12" t="s">
        <v>119</v>
      </c>
      <c r="K5" s="1"/>
    </row>
    <row r="6" spans="1:11" ht="33.75" customHeight="1" x14ac:dyDescent="0.25">
      <c r="A6" s="192" t="str">
        <f>'1. SOUHRNNÉ INFORMACE'!A10</f>
        <v>Oblast podpory A - Rozvoj a podpora sportu</v>
      </c>
      <c r="B6" s="193"/>
      <c r="C6" s="87">
        <f>'1. SOUHRNNÉ INFORMACE'!B12-'1. SOUHRNNÉ INFORMACE'!B13</f>
        <v>0</v>
      </c>
      <c r="D6" s="96">
        <f>D38+'2A. Aktivita 1'!D9+'2A. Aktivita 2'!D9+'2A. Aktivita 3'!D9</f>
        <v>0</v>
      </c>
      <c r="E6" s="73" t="str">
        <f>IF(D6&gt;C6,"NÁKLADY PŘEVYŠUJÍ VÝŠI DOTACE K VYÚČTOVÁNÍ","")</f>
        <v/>
      </c>
    </row>
    <row r="7" spans="1:11" ht="37.9" customHeight="1" thickBot="1" x14ac:dyDescent="0.3">
      <c r="A7" s="163" t="str">
        <f>IF(E7&gt;0,"Vratka nevyčerpané dotacev období 1.1.2024 - 15.2.2024 na účet č. 6015-4929001/0710 a zároveň prosím zašlete avízo o vratce - Příloha AVÍZO VRATKA na email vratka-dotace@nsa.gov.cz)",IF(E7&lt;0,"výše nákladů převyšuje výši dotace",""))</f>
        <v/>
      </c>
      <c r="B7" s="164"/>
      <c r="C7" s="164"/>
      <c r="D7" s="164"/>
      <c r="E7" s="95">
        <f>C6-D38</f>
        <v>0</v>
      </c>
      <c r="F7" s="55"/>
      <c r="G7" s="54"/>
    </row>
    <row r="8" spans="1:11" ht="15.75" x14ac:dyDescent="0.25">
      <c r="A8" s="78"/>
      <c r="B8" s="79"/>
      <c r="C8" s="80"/>
      <c r="D8" s="81"/>
      <c r="E8" s="90"/>
      <c r="F8" s="2"/>
    </row>
    <row r="9" spans="1:11" x14ac:dyDescent="0.25">
      <c r="A9" s="82" t="s">
        <v>62</v>
      </c>
      <c r="B9" s="59" t="s">
        <v>61</v>
      </c>
      <c r="C9" s="59"/>
      <c r="D9" s="60">
        <f>'2A. Aktivita 1'!D12+'2A. Aktivita 2'!D12+'2A. Aktivita 3'!D12</f>
        <v>0</v>
      </c>
      <c r="E9" s="83"/>
    </row>
    <row r="10" spans="1:11" x14ac:dyDescent="0.25">
      <c r="A10" s="77" t="s">
        <v>63</v>
      </c>
      <c r="B10" s="186" t="s">
        <v>65</v>
      </c>
      <c r="C10" s="187"/>
      <c r="D10" s="71">
        <f>'2A. Aktivita 1'!D13+'2A. Aktivita 2'!D13+'2A. Aktivita 3'!D13</f>
        <v>0</v>
      </c>
      <c r="E10" s="69"/>
    </row>
    <row r="11" spans="1:11" ht="56.25" customHeight="1" x14ac:dyDescent="0.25">
      <c r="A11" s="50"/>
      <c r="B11" s="181" t="s">
        <v>94</v>
      </c>
      <c r="C11" s="188"/>
      <c r="D11" s="93">
        <f>'2A. Aktivita 1'!D14+'2A. Aktivita 2'!D14+'2A. Aktivita 3'!D14</f>
        <v>0</v>
      </c>
      <c r="E11" s="88"/>
    </row>
    <row r="12" spans="1:11" x14ac:dyDescent="0.25">
      <c r="A12" s="50"/>
      <c r="B12" s="181" t="s">
        <v>82</v>
      </c>
      <c r="C12" s="188"/>
      <c r="D12" s="93">
        <f>'2A. Aktivita 1'!D15+'2A. Aktivita 2'!D15+'2A. Aktivita 3'!D15</f>
        <v>0</v>
      </c>
      <c r="E12" s="88"/>
      <c r="F12" s="46"/>
    </row>
    <row r="13" spans="1:11" x14ac:dyDescent="0.25">
      <c r="A13" s="49" t="s">
        <v>79</v>
      </c>
      <c r="B13" s="189" t="s">
        <v>80</v>
      </c>
      <c r="C13" s="190"/>
      <c r="D13" s="93">
        <f>'2A. Aktivita 1'!D16+'2A. Aktivita 2'!D16+'2A. Aktivita 3'!D16</f>
        <v>0</v>
      </c>
      <c r="E13" s="88"/>
      <c r="F13" s="46"/>
    </row>
    <row r="14" spans="1:11" x14ac:dyDescent="0.25">
      <c r="A14" s="49" t="s">
        <v>83</v>
      </c>
      <c r="B14" s="191" t="s">
        <v>84</v>
      </c>
      <c r="C14" s="190"/>
      <c r="D14" s="93">
        <f>'2A. Aktivita 1'!D17+'2A. Aktivita 2'!D17+'2A. Aktivita 3'!D17</f>
        <v>0</v>
      </c>
      <c r="E14" s="88"/>
      <c r="F14" s="46"/>
    </row>
    <row r="15" spans="1:11" x14ac:dyDescent="0.25">
      <c r="A15" s="47" t="s">
        <v>64</v>
      </c>
      <c r="B15" s="48" t="s">
        <v>66</v>
      </c>
      <c r="C15" s="48"/>
      <c r="D15" s="51">
        <f>'2A. Aktivita 1'!D18+'2A. Aktivita 2'!D18+'2A. Aktivita 3'!D18</f>
        <v>0</v>
      </c>
      <c r="E15" s="61"/>
      <c r="F15" s="46"/>
    </row>
    <row r="16" spans="1:11" x14ac:dyDescent="0.25">
      <c r="A16" s="49" t="s">
        <v>67</v>
      </c>
      <c r="B16" s="194" t="s">
        <v>68</v>
      </c>
      <c r="C16" s="195"/>
      <c r="D16" s="135">
        <f>'2A. Aktivita 1'!D19+'2A. Aktivita 2'!D19+'2A. Aktivita 3'!D19</f>
        <v>0</v>
      </c>
      <c r="E16" s="70"/>
      <c r="F16" s="46"/>
    </row>
    <row r="17" spans="1:6" ht="30" customHeight="1" x14ac:dyDescent="0.25">
      <c r="A17" s="49"/>
      <c r="B17" s="196" t="s">
        <v>145</v>
      </c>
      <c r="C17" s="197"/>
      <c r="D17" s="93">
        <f>'2A. Aktivita 1'!D20+'2A. Aktivita 2'!D20+'2A. Aktivita 3'!D20</f>
        <v>0</v>
      </c>
      <c r="E17" s="88"/>
      <c r="F17" s="92"/>
    </row>
    <row r="18" spans="1:6" x14ac:dyDescent="0.25">
      <c r="A18" s="49"/>
      <c r="B18" s="196" t="s">
        <v>146</v>
      </c>
      <c r="C18" s="197"/>
      <c r="D18" s="93">
        <f>'2A. Aktivita 1'!D21+'2A. Aktivita 2'!D21+'2A. Aktivita 3'!D21</f>
        <v>0</v>
      </c>
      <c r="E18" s="88"/>
      <c r="F18" s="46"/>
    </row>
    <row r="19" spans="1:6" x14ac:dyDescent="0.25">
      <c r="A19" s="49" t="s">
        <v>69</v>
      </c>
      <c r="B19" s="194" t="s">
        <v>81</v>
      </c>
      <c r="C19" s="195"/>
      <c r="D19" s="91">
        <f>'2A. Aktivita 1'!D22+'2A. Aktivita 2'!D22+'2A. Aktivita 3'!D22</f>
        <v>0</v>
      </c>
      <c r="E19" s="70"/>
      <c r="F19" s="46"/>
    </row>
    <row r="20" spans="1:6" x14ac:dyDescent="0.25">
      <c r="A20" s="49"/>
      <c r="B20" s="200" t="s">
        <v>147</v>
      </c>
      <c r="C20" s="188"/>
      <c r="D20" s="93">
        <f>'2A. Aktivita 1'!D23+'2A. Aktivita 2'!D23+'2A. Aktivita 3'!D23</f>
        <v>0</v>
      </c>
      <c r="E20" s="88"/>
      <c r="F20" s="46"/>
    </row>
    <row r="21" spans="1:6" ht="29.45" customHeight="1" x14ac:dyDescent="0.25">
      <c r="A21" s="49"/>
      <c r="B21" s="202" t="s">
        <v>152</v>
      </c>
      <c r="C21" s="203"/>
      <c r="D21" s="93">
        <f>'2A. Aktivita 1'!D24+'2A. Aktivita 2'!D24+'2A. Aktivita 3'!D24</f>
        <v>0</v>
      </c>
      <c r="E21" s="88"/>
      <c r="F21" s="92" t="str">
        <f>IF(D21=0,"",IF(D21&gt;($C$6*0.1),"POLOŽKA PŘESAHUJE LIMIT",""))</f>
        <v/>
      </c>
    </row>
    <row r="22" spans="1:6" x14ac:dyDescent="0.25">
      <c r="A22" s="49" t="s">
        <v>70</v>
      </c>
      <c r="B22" s="198" t="s">
        <v>71</v>
      </c>
      <c r="C22" s="199"/>
      <c r="D22" s="136">
        <f>'2A. Aktivita 1'!D25+'2A. Aktivita 2'!D25+'2A. Aktivita 3'!D25</f>
        <v>0</v>
      </c>
      <c r="E22" s="137"/>
      <c r="F22" s="46"/>
    </row>
    <row r="23" spans="1:6" x14ac:dyDescent="0.25">
      <c r="A23" s="50"/>
      <c r="B23" s="181" t="s">
        <v>148</v>
      </c>
      <c r="C23" s="188"/>
      <c r="D23" s="93">
        <f>'2A. Aktivita 1'!D26+'2A. Aktivita 2'!D26+'2A. Aktivita 3'!D26</f>
        <v>0</v>
      </c>
      <c r="E23" s="88"/>
    </row>
    <row r="24" spans="1:6" ht="33" customHeight="1" x14ac:dyDescent="0.25">
      <c r="A24" s="50"/>
      <c r="B24" s="181" t="s">
        <v>150</v>
      </c>
      <c r="C24" s="188"/>
      <c r="D24" s="93">
        <f>'2A. Aktivita 1'!D27+'2A. Aktivita 2'!D27+'2A. Aktivita 3'!D27</f>
        <v>0</v>
      </c>
      <c r="E24" s="88"/>
    </row>
    <row r="25" spans="1:6" ht="34.9" customHeight="1" x14ac:dyDescent="0.25">
      <c r="A25" s="50"/>
      <c r="B25" s="181" t="s">
        <v>149</v>
      </c>
      <c r="C25" s="188"/>
      <c r="D25" s="93">
        <f>'2A. Aktivita 1'!D28+'2A. Aktivita 2'!D28+'2A. Aktivita 3'!D28</f>
        <v>0</v>
      </c>
      <c r="E25" s="88"/>
    </row>
    <row r="26" spans="1:6" ht="39.950000000000003" customHeight="1" x14ac:dyDescent="0.25">
      <c r="A26" s="50"/>
      <c r="B26" s="202" t="s">
        <v>151</v>
      </c>
      <c r="C26" s="204"/>
      <c r="D26" s="93">
        <f>'2A. Aktivita 1'!D29+'2A. Aktivita 2'!D29+'2A. Aktivita 3'!D29</f>
        <v>0</v>
      </c>
      <c r="E26" s="88"/>
      <c r="F26" s="92" t="str">
        <f>IF(D26=0,"",IF(D26&gt;($C$6*0.1),"POLOŽKA PŘESAHUJE LIMIT",""))</f>
        <v/>
      </c>
    </row>
    <row r="27" spans="1:6" ht="45.6" customHeight="1" x14ac:dyDescent="0.25">
      <c r="A27" s="50"/>
      <c r="B27" s="181" t="s">
        <v>86</v>
      </c>
      <c r="C27" s="188"/>
      <c r="D27" s="93">
        <f>'2A. Aktivita 1'!D30+'2A. Aktivita 2'!D30+'2A. Aktivita 3'!D30</f>
        <v>0</v>
      </c>
      <c r="E27" s="88"/>
    </row>
    <row r="28" spans="1:6" x14ac:dyDescent="0.25">
      <c r="A28" s="50"/>
      <c r="B28" s="181" t="s">
        <v>72</v>
      </c>
      <c r="C28" s="188"/>
      <c r="D28" s="93">
        <f>'2A. Aktivita 1'!D31+'2A. Aktivita 2'!D31+'2A. Aktivita 3'!D31</f>
        <v>0</v>
      </c>
      <c r="E28" s="88"/>
    </row>
    <row r="29" spans="1:6" x14ac:dyDescent="0.25">
      <c r="A29" s="47" t="s">
        <v>75</v>
      </c>
      <c r="B29" s="48" t="s">
        <v>38</v>
      </c>
      <c r="C29" s="48"/>
      <c r="D29" s="51">
        <f>'2A. Aktivita 1'!D32+'2A. Aktivita 2'!D32+'2A. Aktivita 3'!D32</f>
        <v>0</v>
      </c>
      <c r="E29" s="61"/>
    </row>
    <row r="30" spans="1:6" x14ac:dyDescent="0.25">
      <c r="A30" s="49" t="s">
        <v>73</v>
      </c>
      <c r="B30" s="201" t="s">
        <v>128</v>
      </c>
      <c r="C30" s="195"/>
      <c r="D30" s="65">
        <f>'2A. Aktivita 1'!D33+'2A. Aktivita 2'!D33+'2A. Aktivita 3'!D33</f>
        <v>0</v>
      </c>
      <c r="E30" s="137"/>
      <c r="F30" s="46"/>
    </row>
    <row r="31" spans="1:6" x14ac:dyDescent="0.25">
      <c r="A31" s="49"/>
      <c r="B31" s="181" t="s">
        <v>87</v>
      </c>
      <c r="C31" s="188"/>
      <c r="D31" s="93">
        <f>'2A. Aktivita 1'!D34+'2A. Aktivita 2'!D34+'2A. Aktivita 3'!D34</f>
        <v>0</v>
      </c>
      <c r="E31" s="88"/>
      <c r="F31" s="46"/>
    </row>
    <row r="32" spans="1:6" x14ac:dyDescent="0.25">
      <c r="A32" s="49"/>
      <c r="B32" s="181" t="s">
        <v>88</v>
      </c>
      <c r="C32" s="188"/>
      <c r="D32" s="93">
        <f>'2A. Aktivita 1'!D35+'2A. Aktivita 2'!D35+'2A. Aktivita 3'!D35</f>
        <v>0</v>
      </c>
      <c r="E32" s="88"/>
      <c r="F32" s="46"/>
    </row>
    <row r="33" spans="1:7" x14ac:dyDescent="0.25">
      <c r="A33" s="49" t="s">
        <v>74</v>
      </c>
      <c r="B33" s="200" t="s">
        <v>89</v>
      </c>
      <c r="C33" s="188"/>
      <c r="D33" s="93">
        <f>'2A. Aktivita 1'!D36+'2A. Aktivita 2'!D36+'2A. Aktivita 3'!D36</f>
        <v>0</v>
      </c>
      <c r="E33" s="88"/>
    </row>
    <row r="34" spans="1:7" x14ac:dyDescent="0.25">
      <c r="A34" s="47" t="s">
        <v>76</v>
      </c>
      <c r="B34" s="48" t="s">
        <v>120</v>
      </c>
      <c r="C34" s="48"/>
      <c r="D34" s="51">
        <f>'2A. Aktivita 1'!D37+'2A. Aktivita 2'!D37+'2A. Aktivita 3'!D37</f>
        <v>0</v>
      </c>
      <c r="E34" s="61"/>
    </row>
    <row r="35" spans="1:7" x14ac:dyDescent="0.25">
      <c r="A35" s="49" t="s">
        <v>121</v>
      </c>
      <c r="B35" s="198" t="s">
        <v>122</v>
      </c>
      <c r="C35" s="199"/>
      <c r="D35" s="65">
        <f>'2A. Aktivita 1'!D38+'2A. Aktivita 2'!D38+'2A. Aktivita 3'!D38</f>
        <v>0</v>
      </c>
      <c r="E35" s="137"/>
    </row>
    <row r="36" spans="1:7" x14ac:dyDescent="0.25">
      <c r="A36" s="49"/>
      <c r="B36" s="181" t="s">
        <v>90</v>
      </c>
      <c r="C36" s="182"/>
      <c r="D36" s="93">
        <f>'2A. Aktivita 1'!D39+'2A. Aktivita 2'!D39+'2A. Aktivita 3'!D39</f>
        <v>0</v>
      </c>
      <c r="E36" s="88"/>
    </row>
    <row r="37" spans="1:7" x14ac:dyDescent="0.25">
      <c r="A37" s="50"/>
      <c r="B37" s="181" t="s">
        <v>91</v>
      </c>
      <c r="C37" s="182"/>
      <c r="D37" s="93">
        <f>'2A. Aktivita 1'!D40+'2A. Aktivita 2'!D40+'2A. Aktivita 3'!D40</f>
        <v>0</v>
      </c>
      <c r="E37" s="88"/>
    </row>
    <row r="38" spans="1:7" x14ac:dyDescent="0.25">
      <c r="A38" s="183" t="s">
        <v>92</v>
      </c>
      <c r="B38" s="184"/>
      <c r="C38" s="185"/>
      <c r="D38" s="52">
        <f>'2A. Aktivita 1'!D41+'2A. Aktivita 2'!D41+'2A. Aktivita 3'!D41</f>
        <v>0</v>
      </c>
      <c r="E38" s="52"/>
      <c r="F38" s="55"/>
      <c r="G38" s="54"/>
    </row>
    <row r="39" spans="1:7" x14ac:dyDescent="0.25">
      <c r="B39" s="14"/>
      <c r="C39" s="15"/>
      <c r="D39" s="15"/>
      <c r="E39" s="16"/>
    </row>
    <row r="40" spans="1:7" x14ac:dyDescent="0.25">
      <c r="B40" s="141"/>
      <c r="D40" s="142"/>
      <c r="E40" s="143"/>
    </row>
    <row r="41" spans="1:7" ht="14.45" customHeight="1" x14ac:dyDescent="0.25">
      <c r="A41" s="165" t="s">
        <v>36</v>
      </c>
      <c r="B41" s="165"/>
      <c r="C41" s="165"/>
      <c r="D41" s="165"/>
      <c r="E41" s="165"/>
    </row>
    <row r="42" spans="1:7" x14ac:dyDescent="0.25">
      <c r="A42" s="165"/>
      <c r="B42" s="165"/>
      <c r="C42" s="165"/>
      <c r="D42" s="165"/>
      <c r="E42" s="165"/>
    </row>
    <row r="43" spans="1:7" x14ac:dyDescent="0.25">
      <c r="B43" s="57"/>
      <c r="C43" s="17"/>
      <c r="D43" s="18"/>
      <c r="E43" s="16"/>
    </row>
    <row r="44" spans="1:7" ht="20.45" customHeight="1" x14ac:dyDescent="0.25">
      <c r="A44" s="162" t="s">
        <v>77</v>
      </c>
      <c r="B44" s="162"/>
      <c r="C44" s="162"/>
      <c r="D44" s="162"/>
      <c r="E44" s="162"/>
    </row>
    <row r="45" spans="1:7" ht="25.15" customHeight="1" x14ac:dyDescent="0.25">
      <c r="A45" s="162"/>
      <c r="B45" s="162"/>
      <c r="C45" s="162"/>
      <c r="D45" s="162"/>
      <c r="E45" s="162"/>
    </row>
    <row r="46" spans="1:7" x14ac:dyDescent="0.25">
      <c r="B46" s="15"/>
      <c r="C46" s="15"/>
      <c r="D46" s="15"/>
      <c r="E46"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row r="79" spans="2:5" x14ac:dyDescent="0.25">
      <c r="B79" s="15"/>
      <c r="C79" s="15"/>
      <c r="D79" s="15"/>
      <c r="E79" s="16"/>
    </row>
    <row r="80" spans="2:5" x14ac:dyDescent="0.25">
      <c r="B80" s="15"/>
      <c r="C80" s="15"/>
      <c r="D80" s="15"/>
      <c r="E80" s="16"/>
    </row>
    <row r="81" spans="2:5" x14ac:dyDescent="0.25">
      <c r="B81" s="15"/>
      <c r="C81" s="15"/>
      <c r="D81" s="15"/>
      <c r="E81" s="16"/>
    </row>
    <row r="82" spans="2:5" x14ac:dyDescent="0.25">
      <c r="B82" s="15"/>
      <c r="C82" s="15"/>
      <c r="D82" s="15"/>
      <c r="E82" s="16"/>
    </row>
    <row r="83" spans="2:5" x14ac:dyDescent="0.25">
      <c r="B83" s="15"/>
      <c r="C83" s="15"/>
      <c r="D83" s="15"/>
      <c r="E83" s="16"/>
    </row>
    <row r="84" spans="2:5" x14ac:dyDescent="0.25">
      <c r="B84" s="15"/>
      <c r="C84" s="15"/>
      <c r="D84" s="15"/>
      <c r="E84" s="16"/>
    </row>
    <row r="85" spans="2:5" x14ac:dyDescent="0.25">
      <c r="B85" s="15"/>
      <c r="C85" s="15"/>
      <c r="D85" s="15"/>
      <c r="E85" s="16"/>
    </row>
    <row r="86" spans="2:5" x14ac:dyDescent="0.25">
      <c r="B86" s="15"/>
      <c r="C86" s="15"/>
      <c r="D86" s="15"/>
      <c r="E86" s="16"/>
    </row>
    <row r="87" spans="2:5" x14ac:dyDescent="0.25">
      <c r="B87" s="15"/>
      <c r="C87" s="15"/>
      <c r="D87" s="15"/>
      <c r="E87" s="16"/>
    </row>
    <row r="88" spans="2:5" x14ac:dyDescent="0.25">
      <c r="B88" s="15"/>
      <c r="C88" s="15"/>
      <c r="D88" s="15"/>
      <c r="E88" s="16"/>
    </row>
    <row r="89" spans="2:5" x14ac:dyDescent="0.25">
      <c r="B89" s="15"/>
      <c r="C89" s="15"/>
      <c r="D89" s="15"/>
      <c r="E89" s="16"/>
    </row>
    <row r="90" spans="2:5" x14ac:dyDescent="0.25">
      <c r="B90" s="15"/>
      <c r="C90" s="15"/>
      <c r="D90" s="15"/>
      <c r="E90" s="16"/>
    </row>
  </sheetData>
  <sheetProtection algorithmName="SHA-512" hashValue="HeKV2IPg8dzMMXuccgmlKPM31L8JaNi5eerER3ZPyvAmx+3Og9ZaQOFkdFk3c/wcp31Dpa6MnnZdsFUwuVPZwA==" saltValue="kl7rldRQf6ADrzw4lFrqKg==" spinCount="100000" sheet="1" objects="1" scenarios="1"/>
  <mergeCells count="40">
    <mergeCell ref="B26:C26"/>
    <mergeCell ref="B27:C27"/>
    <mergeCell ref="B28:C28"/>
    <mergeCell ref="A6:B6"/>
    <mergeCell ref="B16:C16"/>
    <mergeCell ref="B17:C17"/>
    <mergeCell ref="B18:C18"/>
    <mergeCell ref="B35:C35"/>
    <mergeCell ref="B31:C31"/>
    <mergeCell ref="B32:C32"/>
    <mergeCell ref="B33:C33"/>
    <mergeCell ref="B30:C30"/>
    <mergeCell ref="B19:C19"/>
    <mergeCell ref="B20:C20"/>
    <mergeCell ref="B21:C21"/>
    <mergeCell ref="B22:C22"/>
    <mergeCell ref="B23:C23"/>
    <mergeCell ref="B24:C24"/>
    <mergeCell ref="B25:C25"/>
    <mergeCell ref="B10:C10"/>
    <mergeCell ref="B11:C11"/>
    <mergeCell ref="B12:C12"/>
    <mergeCell ref="B13:C13"/>
    <mergeCell ref="B14:C14"/>
    <mergeCell ref="A44:E45"/>
    <mergeCell ref="A7:D7"/>
    <mergeCell ref="A41:E42"/>
    <mergeCell ref="A5:B5"/>
    <mergeCell ref="A1:B1"/>
    <mergeCell ref="C1:D1"/>
    <mergeCell ref="E1:E4"/>
    <mergeCell ref="A2:B2"/>
    <mergeCell ref="C2:D2"/>
    <mergeCell ref="A3:B3"/>
    <mergeCell ref="C3:D3"/>
    <mergeCell ref="A4:B4"/>
    <mergeCell ref="C4:D4"/>
    <mergeCell ref="B36:C36"/>
    <mergeCell ref="B37:C37"/>
    <mergeCell ref="A38:C38"/>
  </mergeCells>
  <phoneticPr fontId="19" type="noConversion"/>
  <conditionalFormatting sqref="A7:D7">
    <cfRule type="containsText" dxfId="126" priority="26" operator="containsText" text="Vratka">
      <formula>NOT(ISERROR(SEARCH("Vratka",A7)))</formula>
    </cfRule>
    <cfRule type="containsText" priority="27" operator="containsText" text="Vratka">
      <formula>NOT(ISERROR(SEARCH("Vratka",A7)))</formula>
    </cfRule>
  </conditionalFormatting>
  <conditionalFormatting sqref="C6:C7">
    <cfRule type="cellIs" dxfId="125" priority="11" operator="equal">
      <formula>0</formula>
    </cfRule>
  </conditionalFormatting>
  <conditionalFormatting sqref="E1">
    <cfRule type="containsText" dxfId="124" priority="18" operator="containsText" text="21">
      <formula>NOT(ISERROR(SEARCH("21",E1)))</formula>
    </cfRule>
    <cfRule type="cellIs" dxfId="123" priority="19" operator="equal">
      <formula>0</formula>
    </cfRule>
  </conditionalFormatting>
  <conditionalFormatting sqref="E7">
    <cfRule type="cellIs" dxfId="122" priority="3" operator="equal">
      <formula>0</formula>
    </cfRule>
    <cfRule type="cellIs" dxfId="121" priority="24" operator="lessThan">
      <formula>0</formula>
    </cfRule>
    <cfRule type="cellIs" dxfId="120" priority="25" operator="greaterThan">
      <formula>0</formula>
    </cfRule>
  </conditionalFormatting>
  <conditionalFormatting sqref="F7:G7">
    <cfRule type="containsText" dxfId="119" priority="10"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F38:G38">
    <cfRule type="containsText" dxfId="118" priority="2"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částky!!!!",F38)))</formula>
    </cfRule>
  </conditionalFormatting>
  <conditionalFormatting sqref="G7">
    <cfRule type="containsText" dxfId="117" priority="9" operator="containsText" text="VRAT">
      <formula>NOT(ISERROR(SEARCH("VRAT",G7)))</formula>
    </cfRule>
  </conditionalFormatting>
  <conditionalFormatting sqref="G38">
    <cfRule type="containsText" dxfId="116" priority="1" operator="containsText" text="VRAT">
      <formula>NOT(ISERROR(SEARCH("VRAT",G38)))</formula>
    </cfRule>
  </conditionalFormatting>
  <pageMargins left="0.25" right="0.25" top="0.75" bottom="0.75" header="0.3" footer="0.3"/>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8"/>
  <sheetViews>
    <sheetView zoomScaleNormal="100" workbookViewId="0">
      <selection activeCell="E7" sqref="E7"/>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07" t="s">
        <v>37</v>
      </c>
      <c r="B1" s="208"/>
      <c r="C1" s="215" t="str">
        <f>IF('1. SOUHRNNÉ INFORMACE'!B5=0,"",'1. SOUHRNNÉ INFORMACE'!B5)</f>
        <v/>
      </c>
      <c r="D1" s="216"/>
      <c r="E1" s="172" t="str">
        <f>'1. SOUHRNNÉ INFORMACE'!B2</f>
        <v>OPH2023</v>
      </c>
    </row>
    <row r="2" spans="1:11" x14ac:dyDescent="0.25">
      <c r="A2" s="217" t="s">
        <v>25</v>
      </c>
      <c r="B2" s="218" t="s">
        <v>25</v>
      </c>
      <c r="C2" s="209" t="str">
        <f>IF('1. SOUHRNNÉ INFORMACE'!B6=0,"",'1. SOUHRNNÉ INFORMACE'!B6)</f>
        <v/>
      </c>
      <c r="D2" s="210"/>
      <c r="E2" s="173"/>
    </row>
    <row r="3" spans="1:11" x14ac:dyDescent="0.25">
      <c r="A3" s="98" t="s">
        <v>33</v>
      </c>
      <c r="B3" s="53" t="s">
        <v>33</v>
      </c>
      <c r="C3" s="209" t="str">
        <f>IF('1. SOUHRNNÉ INFORMACE'!B9=0,"",'1. SOUHRNNÉ INFORMACE'!B9)</f>
        <v/>
      </c>
      <c r="D3" s="210"/>
      <c r="E3" s="173"/>
    </row>
    <row r="4" spans="1:11" x14ac:dyDescent="0.25">
      <c r="A4" s="213" t="s">
        <v>34</v>
      </c>
      <c r="B4" s="214" t="s">
        <v>34</v>
      </c>
      <c r="C4" s="211" t="str">
        <f>IF('1. SOUHRNNÉ INFORMACE'!B10=0,"",'1. SOUHRNNÉ INFORMACE'!B10)</f>
        <v/>
      </c>
      <c r="D4" s="212"/>
      <c r="E4" s="173"/>
    </row>
    <row r="5" spans="1:11" ht="26.45" customHeight="1" x14ac:dyDescent="0.25">
      <c r="A5" s="230" t="str">
        <f>'2A. POUŽITÍ DOTACE-oblast A'!A6</f>
        <v>Oblast podpory A - Rozvoj a podpora sportu</v>
      </c>
      <c r="B5" s="231"/>
      <c r="C5" s="58"/>
      <c r="D5" s="94" t="s">
        <v>132</v>
      </c>
      <c r="E5" s="100" t="str">
        <f>IF('1. SOUHRNNÉ INFORMACE'!E2=0,"",'1. SOUHRNNÉ INFORMACE'!E2)</f>
        <v/>
      </c>
    </row>
    <row r="6" spans="1:11" s="13" customFormat="1" ht="51.6" customHeight="1" x14ac:dyDescent="0.25">
      <c r="A6" s="219" t="s">
        <v>125</v>
      </c>
      <c r="B6" s="220"/>
      <c r="C6" s="221"/>
      <c r="D6" s="222"/>
      <c r="E6" s="223"/>
      <c r="K6" s="1"/>
    </row>
    <row r="7" spans="1:11" s="13" customFormat="1" ht="51.6" customHeight="1" x14ac:dyDescent="0.25">
      <c r="A7" s="224" t="s">
        <v>127</v>
      </c>
      <c r="B7" s="225"/>
      <c r="C7" s="226"/>
      <c r="D7" s="89"/>
      <c r="E7" s="101"/>
      <c r="K7" s="1"/>
    </row>
    <row r="8" spans="1:11" s="13" customFormat="1" ht="51.6" customHeight="1" x14ac:dyDescent="0.25">
      <c r="A8" s="224" t="s">
        <v>133</v>
      </c>
      <c r="B8" s="225"/>
      <c r="C8" s="226"/>
      <c r="D8" s="89"/>
      <c r="E8" s="104"/>
      <c r="K8" s="1"/>
    </row>
    <row r="9" spans="1:11" s="13" customFormat="1" ht="43.5" customHeight="1" x14ac:dyDescent="0.25">
      <c r="A9" s="224" t="s">
        <v>140</v>
      </c>
      <c r="B9" s="225"/>
      <c r="C9" s="226"/>
      <c r="D9" s="89"/>
      <c r="E9" s="115" t="str">
        <f>IF(AND(E7="AKTIVITA NEZÁVAZNÁ DLE BODU 8.",D9&gt;0),"!!!CHYBA na BUŇCE D9",IF(AND(E7="AKTIVITA ZÁVAZNÁ DLE BODU 7.",D9&gt;D7/10),"!!!CHYBA na BUŇCE D9",""))</f>
        <v/>
      </c>
      <c r="F9" s="205"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06"/>
      <c r="K9" s="1"/>
    </row>
    <row r="10" spans="1:11" ht="45" customHeight="1" x14ac:dyDescent="0.25">
      <c r="A10" s="227" t="s">
        <v>126</v>
      </c>
      <c r="B10" s="228"/>
      <c r="C10" s="229"/>
      <c r="D10" s="114">
        <f>D41</f>
        <v>0</v>
      </c>
      <c r="E10" s="102">
        <f>D7-D8-D9-D10</f>
        <v>0</v>
      </c>
      <c r="F10" s="232"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32"/>
      <c r="H10" s="232"/>
      <c r="I10" s="232"/>
    </row>
    <row r="11" spans="1:11" ht="15.75" x14ac:dyDescent="0.25">
      <c r="A11" s="103"/>
      <c r="B11" s="79"/>
      <c r="C11" s="80"/>
      <c r="D11" s="81"/>
      <c r="E11" s="104"/>
      <c r="F11" s="2"/>
    </row>
    <row r="12" spans="1:11" x14ac:dyDescent="0.25">
      <c r="A12" s="105" t="s">
        <v>62</v>
      </c>
      <c r="B12" s="106" t="s">
        <v>61</v>
      </c>
      <c r="C12" s="106"/>
      <c r="D12" s="107">
        <f>SUM(D13,D16,D17)</f>
        <v>0</v>
      </c>
      <c r="E12" s="108"/>
    </row>
    <row r="13" spans="1:11" x14ac:dyDescent="0.25">
      <c r="A13" s="77" t="s">
        <v>63</v>
      </c>
      <c r="B13" s="186" t="s">
        <v>65</v>
      </c>
      <c r="C13" s="187"/>
      <c r="D13" s="71">
        <f>SUM(D14:D15)</f>
        <v>0</v>
      </c>
      <c r="E13" s="109"/>
    </row>
    <row r="14" spans="1:11" ht="56.25" customHeight="1" x14ac:dyDescent="0.25">
      <c r="A14" s="50"/>
      <c r="B14" s="181" t="s">
        <v>94</v>
      </c>
      <c r="C14" s="188"/>
      <c r="D14" s="74"/>
      <c r="E14" s="110"/>
    </row>
    <row r="15" spans="1:11" x14ac:dyDescent="0.25">
      <c r="A15" s="50"/>
      <c r="B15" s="181" t="s">
        <v>82</v>
      </c>
      <c r="C15" s="188"/>
      <c r="D15" s="74"/>
      <c r="E15" s="110"/>
      <c r="F15" s="46"/>
    </row>
    <row r="16" spans="1:11" x14ac:dyDescent="0.25">
      <c r="A16" s="49" t="s">
        <v>79</v>
      </c>
      <c r="B16" s="189" t="s">
        <v>80</v>
      </c>
      <c r="C16" s="190"/>
      <c r="D16" s="74"/>
      <c r="E16" s="110"/>
      <c r="F16" s="46"/>
    </row>
    <row r="17" spans="1:6" x14ac:dyDescent="0.25">
      <c r="A17" s="49" t="s">
        <v>83</v>
      </c>
      <c r="B17" s="191" t="s">
        <v>84</v>
      </c>
      <c r="C17" s="190"/>
      <c r="D17" s="75"/>
      <c r="E17" s="110"/>
      <c r="F17" s="46"/>
    </row>
    <row r="18" spans="1:6" x14ac:dyDescent="0.25">
      <c r="A18" s="47" t="s">
        <v>64</v>
      </c>
      <c r="B18" s="48" t="s">
        <v>66</v>
      </c>
      <c r="C18" s="48"/>
      <c r="D18" s="51">
        <f>SUM(D19,D22,D25)</f>
        <v>0</v>
      </c>
      <c r="E18" s="61"/>
      <c r="F18" s="46"/>
    </row>
    <row r="19" spans="1:6" x14ac:dyDescent="0.25">
      <c r="A19" s="49" t="s">
        <v>67</v>
      </c>
      <c r="B19" s="194" t="s">
        <v>68</v>
      </c>
      <c r="C19" s="195"/>
      <c r="D19" s="139">
        <f>SUM(D20:D21)</f>
        <v>0</v>
      </c>
      <c r="E19" s="116"/>
      <c r="F19" s="46"/>
    </row>
    <row r="20" spans="1:6" ht="28.15" customHeight="1" x14ac:dyDescent="0.25">
      <c r="A20" s="49"/>
      <c r="B20" s="196" t="s">
        <v>145</v>
      </c>
      <c r="C20" s="197"/>
      <c r="D20" s="74"/>
      <c r="E20" s="138"/>
      <c r="F20" s="46"/>
    </row>
    <row r="21" spans="1:6" x14ac:dyDescent="0.25">
      <c r="A21" s="49"/>
      <c r="B21" s="196" t="s">
        <v>146</v>
      </c>
      <c r="C21" s="197"/>
      <c r="D21" s="74"/>
      <c r="E21" s="138"/>
      <c r="F21" s="46"/>
    </row>
    <row r="22" spans="1:6" x14ac:dyDescent="0.25">
      <c r="A22" s="49" t="s">
        <v>69</v>
      </c>
      <c r="B22" s="194" t="s">
        <v>81</v>
      </c>
      <c r="C22" s="195"/>
      <c r="D22" s="91">
        <f>SUM(D23:D24)</f>
        <v>0</v>
      </c>
      <c r="E22" s="111"/>
      <c r="F22" s="46"/>
    </row>
    <row r="23" spans="1:6" x14ac:dyDescent="0.25">
      <c r="A23" s="49"/>
      <c r="B23" s="200" t="s">
        <v>85</v>
      </c>
      <c r="C23" s="188"/>
      <c r="D23" s="74"/>
      <c r="E23" s="110"/>
      <c r="F23" s="46"/>
    </row>
    <row r="24" spans="1:6" ht="29.45" customHeight="1" x14ac:dyDescent="0.25">
      <c r="A24" s="49"/>
      <c r="B24" s="202" t="s">
        <v>129</v>
      </c>
      <c r="C24" s="203"/>
      <c r="D24" s="74"/>
      <c r="E24" s="110"/>
      <c r="F24" s="46"/>
    </row>
    <row r="25" spans="1:6" x14ac:dyDescent="0.25">
      <c r="A25" s="49" t="s">
        <v>70</v>
      </c>
      <c r="B25" s="198" t="s">
        <v>71</v>
      </c>
      <c r="C25" s="199"/>
      <c r="D25" s="71">
        <f>SUM(D26:D31)</f>
        <v>0</v>
      </c>
      <c r="E25" s="109"/>
      <c r="F25" s="46"/>
    </row>
    <row r="26" spans="1:6" x14ac:dyDescent="0.25">
      <c r="A26" s="50"/>
      <c r="B26" s="181" t="s">
        <v>148</v>
      </c>
      <c r="C26" s="188"/>
      <c r="D26" s="74"/>
      <c r="E26" s="110"/>
      <c r="F26" s="46"/>
    </row>
    <row r="27" spans="1:6" ht="32.450000000000003" customHeight="1" x14ac:dyDescent="0.25">
      <c r="A27" s="50"/>
      <c r="B27" s="181" t="s">
        <v>150</v>
      </c>
      <c r="C27" s="188"/>
      <c r="D27" s="74"/>
      <c r="E27" s="110"/>
    </row>
    <row r="28" spans="1:6" ht="30.6" customHeight="1" x14ac:dyDescent="0.25">
      <c r="A28" s="50"/>
      <c r="B28" s="181" t="s">
        <v>149</v>
      </c>
      <c r="C28" s="188"/>
      <c r="D28" s="74"/>
      <c r="E28" s="110"/>
    </row>
    <row r="29" spans="1:6" ht="39.950000000000003" customHeight="1" x14ac:dyDescent="0.25">
      <c r="A29" s="50"/>
      <c r="B29" s="202" t="s">
        <v>151</v>
      </c>
      <c r="C29" s="204"/>
      <c r="D29" s="74"/>
      <c r="E29" s="110"/>
    </row>
    <row r="30" spans="1:6" ht="45.6" customHeight="1" x14ac:dyDescent="0.25">
      <c r="A30" s="50"/>
      <c r="B30" s="181" t="s">
        <v>86</v>
      </c>
      <c r="C30" s="188"/>
      <c r="D30" s="74"/>
      <c r="E30" s="110"/>
    </row>
    <row r="31" spans="1:6" ht="14.45" customHeight="1" x14ac:dyDescent="0.25">
      <c r="A31" s="50"/>
      <c r="B31" s="181" t="s">
        <v>72</v>
      </c>
      <c r="C31" s="188"/>
      <c r="D31" s="74"/>
      <c r="E31" s="110"/>
    </row>
    <row r="32" spans="1:6" ht="14.45" customHeight="1" x14ac:dyDescent="0.25">
      <c r="A32" s="47" t="s">
        <v>75</v>
      </c>
      <c r="B32" s="48" t="s">
        <v>38</v>
      </c>
      <c r="C32" s="48"/>
      <c r="D32" s="51">
        <f>SUM(D33,D36)</f>
        <v>0</v>
      </c>
      <c r="E32" s="61"/>
    </row>
    <row r="33" spans="1:10" x14ac:dyDescent="0.25">
      <c r="A33" s="49" t="s">
        <v>73</v>
      </c>
      <c r="B33" s="201" t="s">
        <v>128</v>
      </c>
      <c r="C33" s="195"/>
      <c r="D33" s="65">
        <f>SUM(D34:D35)</f>
        <v>0</v>
      </c>
      <c r="E33" s="109"/>
      <c r="F33" s="46"/>
    </row>
    <row r="34" spans="1:10" x14ac:dyDescent="0.25">
      <c r="A34" s="49"/>
      <c r="B34" s="181" t="s">
        <v>87</v>
      </c>
      <c r="C34" s="188"/>
      <c r="D34" s="74"/>
      <c r="E34" s="110"/>
      <c r="F34" s="46"/>
    </row>
    <row r="35" spans="1:10" x14ac:dyDescent="0.25">
      <c r="A35" s="49"/>
      <c r="B35" s="181" t="s">
        <v>88</v>
      </c>
      <c r="C35" s="188"/>
      <c r="D35" s="74"/>
      <c r="E35" s="110"/>
      <c r="F35" s="46"/>
    </row>
    <row r="36" spans="1:10" x14ac:dyDescent="0.25">
      <c r="A36" s="49" t="s">
        <v>74</v>
      </c>
      <c r="B36" s="200" t="s">
        <v>89</v>
      </c>
      <c r="C36" s="188"/>
      <c r="D36" s="74"/>
      <c r="E36" s="110"/>
    </row>
    <row r="37" spans="1:10" x14ac:dyDescent="0.25">
      <c r="A37" s="47" t="s">
        <v>76</v>
      </c>
      <c r="B37" s="48" t="s">
        <v>120</v>
      </c>
      <c r="C37" s="48"/>
      <c r="D37" s="51">
        <f>D38</f>
        <v>0</v>
      </c>
      <c r="E37" s="61"/>
    </row>
    <row r="38" spans="1:10" x14ac:dyDescent="0.25">
      <c r="A38" s="49" t="s">
        <v>121</v>
      </c>
      <c r="B38" s="198" t="s">
        <v>122</v>
      </c>
      <c r="C38" s="199"/>
      <c r="D38" s="65">
        <f>SUM(D39:D40)</f>
        <v>0</v>
      </c>
      <c r="E38" s="109"/>
    </row>
    <row r="39" spans="1:10" x14ac:dyDescent="0.25">
      <c r="A39" s="49"/>
      <c r="B39" s="181" t="s">
        <v>90</v>
      </c>
      <c r="C39" s="182"/>
      <c r="D39" s="74"/>
      <c r="E39" s="110"/>
    </row>
    <row r="40" spans="1:10" x14ac:dyDescent="0.25">
      <c r="A40" s="50"/>
      <c r="B40" s="181" t="s">
        <v>91</v>
      </c>
      <c r="C40" s="182"/>
      <c r="D40" s="74"/>
      <c r="E40" s="110"/>
    </row>
    <row r="41" spans="1:10" ht="15.75" thickBot="1" x14ac:dyDescent="0.3">
      <c r="A41" s="235" t="s">
        <v>92</v>
      </c>
      <c r="B41" s="236"/>
      <c r="C41" s="237"/>
      <c r="D41" s="112">
        <f>SUM(D12,D18,D32,D37)</f>
        <v>0</v>
      </c>
      <c r="E41" s="113"/>
      <c r="F41" s="55"/>
      <c r="G41" s="54"/>
    </row>
    <row r="42" spans="1:10" ht="56.1" customHeight="1" x14ac:dyDescent="0.25">
      <c r="A42" s="233" t="s">
        <v>144</v>
      </c>
      <c r="B42" s="234"/>
      <c r="C42" s="206"/>
      <c r="D42" s="206"/>
      <c r="J42" s="45"/>
    </row>
    <row r="43" spans="1:10" ht="14.45" customHeight="1"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sheetData>
  <sheetProtection algorithmName="SHA-512" hashValue="zlh7cuuFOoagusk+mUiyVSXBRaXmnZbhxekYj8ABFlQ3Bp/1C/US4u82vdc4upgKvDyAkl+BJXdNUQP8gKF9lw==" saltValue="opoOODEAxuvcIujwfGfFoA==" spinCount="100000" sheet="1" selectLockedCells="1"/>
  <mergeCells count="44">
    <mergeCell ref="B31:C31"/>
    <mergeCell ref="B28:C28"/>
    <mergeCell ref="A5:B5"/>
    <mergeCell ref="F10:I10"/>
    <mergeCell ref="A42:D42"/>
    <mergeCell ref="B19:C19"/>
    <mergeCell ref="B29:C29"/>
    <mergeCell ref="B40:C40"/>
    <mergeCell ref="B35:C35"/>
    <mergeCell ref="A41:C41"/>
    <mergeCell ref="B33:C33"/>
    <mergeCell ref="B36:C36"/>
    <mergeCell ref="B38:C38"/>
    <mergeCell ref="B25:C25"/>
    <mergeCell ref="B27:C27"/>
    <mergeCell ref="B26:C26"/>
    <mergeCell ref="B20:C20"/>
    <mergeCell ref="C6:E6"/>
    <mergeCell ref="B17:C17"/>
    <mergeCell ref="B23:C23"/>
    <mergeCell ref="B24:C24"/>
    <mergeCell ref="A9:C9"/>
    <mergeCell ref="A7:C7"/>
    <mergeCell ref="A10:C10"/>
    <mergeCell ref="B16:C16"/>
    <mergeCell ref="B22:C22"/>
    <mergeCell ref="A8:C8"/>
    <mergeCell ref="B21:C21"/>
    <mergeCell ref="F9:G9"/>
    <mergeCell ref="B39:C39"/>
    <mergeCell ref="B34:C34"/>
    <mergeCell ref="E1:E4"/>
    <mergeCell ref="B14:C14"/>
    <mergeCell ref="B15:C15"/>
    <mergeCell ref="A1:B1"/>
    <mergeCell ref="C2:D2"/>
    <mergeCell ref="C3:D3"/>
    <mergeCell ref="C4:D4"/>
    <mergeCell ref="A4:B4"/>
    <mergeCell ref="C1:D1"/>
    <mergeCell ref="A2:B2"/>
    <mergeCell ref="B13:C13"/>
    <mergeCell ref="A6:B6"/>
    <mergeCell ref="B30:C30"/>
  </mergeCells>
  <phoneticPr fontId="19" type="noConversion"/>
  <conditionalFormatting sqref="A9:E9">
    <cfRule type="expression" dxfId="115" priority="11">
      <formula>$E$7="AKTIVITA NEZÁVAZNÁ DLE BODU 8."</formula>
    </cfRule>
  </conditionalFormatting>
  <conditionalFormatting sqref="D7:D9 C6 D14:D17">
    <cfRule type="containsBlanks" dxfId="114" priority="29">
      <formula>LEN(TRIM(C6))=0</formula>
    </cfRule>
  </conditionalFormatting>
  <conditionalFormatting sqref="D9">
    <cfRule type="expression" dxfId="113" priority="2">
      <formula>AND(E7="AKTIVITA ZÁVAZNÁ DLE BODU 7.",D9&gt;D7/10)</formula>
    </cfRule>
    <cfRule type="expression" dxfId="112" priority="10">
      <formula>AND($E$7="AKTIVITA NEZÁVAZNÁ DLE BODU 8.",$D$9&gt;0)</formula>
    </cfRule>
  </conditionalFormatting>
  <conditionalFormatting sqref="D20:D21">
    <cfRule type="cellIs" dxfId="111" priority="1" operator="equal">
      <formula>0</formula>
    </cfRule>
  </conditionalFormatting>
  <conditionalFormatting sqref="D23:D24">
    <cfRule type="cellIs" dxfId="110" priority="17" operator="equal">
      <formula>0</formula>
    </cfRule>
  </conditionalFormatting>
  <conditionalFormatting sqref="D26:D31 B42">
    <cfRule type="cellIs" dxfId="109" priority="5" operator="equal">
      <formula>0</formula>
    </cfRule>
  </conditionalFormatting>
  <conditionalFormatting sqref="D34:D36">
    <cfRule type="cellIs" dxfId="108" priority="19" operator="equal">
      <formula>0</formula>
    </cfRule>
  </conditionalFormatting>
  <conditionalFormatting sqref="D39:D40">
    <cfRule type="cellIs" dxfId="107" priority="20" operator="equal">
      <formula>0</formula>
    </cfRule>
  </conditionalFormatting>
  <conditionalFormatting sqref="E1">
    <cfRule type="containsText" dxfId="106" priority="25" operator="containsText" text="21">
      <formula>NOT(ISERROR(SEARCH("21",E1)))</formula>
    </cfRule>
    <cfRule type="cellIs" dxfId="105" priority="26" operator="equal">
      <formula>0</formula>
    </cfRule>
  </conditionalFormatting>
  <conditionalFormatting sqref="E7">
    <cfRule type="cellIs" dxfId="104" priority="4" operator="equal">
      <formula>0</formula>
    </cfRule>
  </conditionalFormatting>
  <conditionalFormatting sqref="E10">
    <cfRule type="cellIs" dxfId="103" priority="6" operator="lessThan">
      <formula>0</formula>
    </cfRule>
    <cfRule type="cellIs" dxfId="102" priority="7" operator="greaterThan">
      <formula>0</formula>
    </cfRule>
  </conditionalFormatting>
  <conditionalFormatting sqref="F41:G41">
    <cfRule type="containsText" dxfId="101" priority="28"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10:I10">
    <cfRule type="containsText" dxfId="100" priority="8" operator="containsText" text="Vratka">
      <formula>NOT(ISERROR(SEARCH("Vratka",F10)))</formula>
    </cfRule>
    <cfRule type="containsText" priority="9" operator="containsText" text="Vratka">
      <formula>NOT(ISERROR(SEARCH("Vratka",F10)))</formula>
    </cfRule>
  </conditionalFormatting>
  <conditionalFormatting sqref="G41">
    <cfRule type="containsText" dxfId="99" priority="27" operator="containsText" text="VRAT">
      <formula>NOT(ISERROR(SEARCH("VRAT",G41)))</formula>
    </cfRule>
  </conditionalFormatting>
  <dataValidations count="1">
    <dataValidation type="list" allowBlank="1" showInputMessage="1" showErrorMessage="1" sqref="E7" xr:uid="{61F97058-FA55-4B2F-963E-90564731ADCE}">
      <formula1>"AKTIVITA ZÁVAZNÁ DLE BODU 7.,AKTIVITA NEZÁVAZNÁ DLE BODU 8."</formula1>
    </dataValidation>
  </dataValidations>
  <pageMargins left="0.31496062992125984" right="0.31496062992125984" top="0.35433070866141736" bottom="0.35433070866141736" header="0.31496062992125984" footer="0.31496062992125984"/>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996D-6F53-4A73-9A30-4521B6E93F3C}">
  <sheetPr>
    <tabColor rgb="FF66FFFF"/>
  </sheetPr>
  <dimension ref="A1:K78"/>
  <sheetViews>
    <sheetView workbookViewId="0">
      <selection activeCell="E7" sqref="E7"/>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07" t="s">
        <v>37</v>
      </c>
      <c r="B1" s="208"/>
      <c r="C1" s="215" t="str">
        <f>IF('1. SOUHRNNÉ INFORMACE'!B5=0,"",'1. SOUHRNNÉ INFORMACE'!B5)</f>
        <v/>
      </c>
      <c r="D1" s="216"/>
      <c r="E1" s="172" t="str">
        <f>'1. SOUHRNNÉ INFORMACE'!B2</f>
        <v>OPH2023</v>
      </c>
    </row>
    <row r="2" spans="1:11" x14ac:dyDescent="0.25">
      <c r="A2" s="217" t="s">
        <v>25</v>
      </c>
      <c r="B2" s="218" t="s">
        <v>25</v>
      </c>
      <c r="C2" s="209" t="str">
        <f>IF('1. SOUHRNNÉ INFORMACE'!B6=0,"",'1. SOUHRNNÉ INFORMACE'!B6)</f>
        <v/>
      </c>
      <c r="D2" s="210"/>
      <c r="E2" s="173"/>
    </row>
    <row r="3" spans="1:11" x14ac:dyDescent="0.25">
      <c r="A3" s="98" t="s">
        <v>33</v>
      </c>
      <c r="B3" s="53" t="s">
        <v>33</v>
      </c>
      <c r="C3" s="209" t="str">
        <f>IF('1. SOUHRNNÉ INFORMACE'!B9=0,"",'1. SOUHRNNÉ INFORMACE'!B9)</f>
        <v/>
      </c>
      <c r="D3" s="210"/>
      <c r="E3" s="173"/>
    </row>
    <row r="4" spans="1:11" x14ac:dyDescent="0.25">
      <c r="A4" s="213" t="s">
        <v>34</v>
      </c>
      <c r="B4" s="214" t="s">
        <v>34</v>
      </c>
      <c r="C4" s="211" t="str">
        <f>IF('1. SOUHRNNÉ INFORMACE'!B10=0,"",'1. SOUHRNNÉ INFORMACE'!B10)</f>
        <v/>
      </c>
      <c r="D4" s="212"/>
      <c r="E4" s="173"/>
    </row>
    <row r="5" spans="1:11" ht="26.45" customHeight="1" x14ac:dyDescent="0.25">
      <c r="A5" s="192" t="str">
        <f>'2A. POUŽITÍ DOTACE-oblast A'!A6</f>
        <v>Oblast podpory A - Rozvoj a podpora sportu</v>
      </c>
      <c r="B5" s="238"/>
      <c r="C5" s="58"/>
      <c r="D5" s="94" t="s">
        <v>132</v>
      </c>
      <c r="E5" s="100" t="str">
        <f>IF('1. SOUHRNNÉ INFORMACE'!E2=0,"",'1. SOUHRNNÉ INFORMACE'!E2)</f>
        <v/>
      </c>
    </row>
    <row r="6" spans="1:11" s="13" customFormat="1" ht="51.6" customHeight="1" x14ac:dyDescent="0.25">
      <c r="A6" s="219" t="s">
        <v>130</v>
      </c>
      <c r="B6" s="220"/>
      <c r="C6" s="221"/>
      <c r="D6" s="222"/>
      <c r="E6" s="223"/>
      <c r="K6" s="1"/>
    </row>
    <row r="7" spans="1:11" s="13" customFormat="1" ht="51.6" customHeight="1" x14ac:dyDescent="0.25">
      <c r="A7" s="224" t="s">
        <v>127</v>
      </c>
      <c r="B7" s="225"/>
      <c r="C7" s="226"/>
      <c r="D7" s="89"/>
      <c r="E7" s="101"/>
      <c r="K7" s="1"/>
    </row>
    <row r="8" spans="1:11" s="13" customFormat="1" ht="51.6" customHeight="1" x14ac:dyDescent="0.25">
      <c r="A8" s="224" t="s">
        <v>133</v>
      </c>
      <c r="B8" s="225"/>
      <c r="C8" s="226"/>
      <c r="D8" s="89"/>
      <c r="E8" s="104"/>
      <c r="K8" s="1"/>
    </row>
    <row r="9" spans="1:11" s="13" customFormat="1" ht="43.5" customHeight="1" x14ac:dyDescent="0.25">
      <c r="A9" s="224" t="s">
        <v>140</v>
      </c>
      <c r="B9" s="225"/>
      <c r="C9" s="226"/>
      <c r="D9" s="89"/>
      <c r="E9" s="115" t="str">
        <f>IF(AND(E7="AKTIVITA NEZÁVAZNÁ DLE BODU 8.",D9&gt;0),"!!!CHYBA na BUŇCE D9",IF(AND(E7="AKTIVITA ZÁVAZNÁ DLE BODU 7.",D9&gt;D7/10),"!!!CHYBA na BUŇCE D9",""))</f>
        <v/>
      </c>
      <c r="F9" s="205"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06"/>
      <c r="K9" s="1"/>
    </row>
    <row r="10" spans="1:11" ht="45" customHeight="1" x14ac:dyDescent="0.25">
      <c r="A10" s="227" t="s">
        <v>126</v>
      </c>
      <c r="B10" s="228"/>
      <c r="C10" s="229"/>
      <c r="D10" s="114">
        <f>D41</f>
        <v>0</v>
      </c>
      <c r="E10" s="102">
        <f>D7-D8-D9-D10</f>
        <v>0</v>
      </c>
      <c r="F10" s="232"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32"/>
      <c r="H10" s="232"/>
      <c r="I10" s="232"/>
    </row>
    <row r="11" spans="1:11" ht="15.75" x14ac:dyDescent="0.25">
      <c r="A11" s="103"/>
      <c r="B11" s="79"/>
      <c r="C11" s="80"/>
      <c r="D11" s="81"/>
      <c r="E11" s="104"/>
      <c r="F11" s="2"/>
    </row>
    <row r="12" spans="1:11" x14ac:dyDescent="0.25">
      <c r="A12" s="105" t="s">
        <v>62</v>
      </c>
      <c r="B12" s="106" t="s">
        <v>61</v>
      </c>
      <c r="C12" s="106"/>
      <c r="D12" s="107">
        <f>SUM(D13,D16,D17)</f>
        <v>0</v>
      </c>
      <c r="E12" s="108"/>
    </row>
    <row r="13" spans="1:11" x14ac:dyDescent="0.25">
      <c r="A13" s="77" t="s">
        <v>63</v>
      </c>
      <c r="B13" s="186" t="s">
        <v>65</v>
      </c>
      <c r="C13" s="187"/>
      <c r="D13" s="71">
        <f>SUM(D14:D15)</f>
        <v>0</v>
      </c>
      <c r="E13" s="109"/>
    </row>
    <row r="14" spans="1:11" ht="56.25" customHeight="1" x14ac:dyDescent="0.25">
      <c r="A14" s="50"/>
      <c r="B14" s="181" t="s">
        <v>94</v>
      </c>
      <c r="C14" s="188"/>
      <c r="D14" s="74"/>
      <c r="E14" s="110"/>
    </row>
    <row r="15" spans="1:11" x14ac:dyDescent="0.25">
      <c r="A15" s="50"/>
      <c r="B15" s="181" t="s">
        <v>82</v>
      </c>
      <c r="C15" s="188"/>
      <c r="D15" s="74"/>
      <c r="E15" s="110"/>
      <c r="F15" s="46"/>
    </row>
    <row r="16" spans="1:11" x14ac:dyDescent="0.25">
      <c r="A16" s="49" t="s">
        <v>79</v>
      </c>
      <c r="B16" s="189" t="s">
        <v>80</v>
      </c>
      <c r="C16" s="190"/>
      <c r="D16" s="74"/>
      <c r="E16" s="110"/>
      <c r="F16" s="46"/>
    </row>
    <row r="17" spans="1:6" x14ac:dyDescent="0.25">
      <c r="A17" s="49" t="s">
        <v>83</v>
      </c>
      <c r="B17" s="191" t="s">
        <v>84</v>
      </c>
      <c r="C17" s="190"/>
      <c r="D17" s="75"/>
      <c r="E17" s="110"/>
      <c r="F17" s="46"/>
    </row>
    <row r="18" spans="1:6" x14ac:dyDescent="0.25">
      <c r="A18" s="47" t="s">
        <v>64</v>
      </c>
      <c r="B18" s="48" t="s">
        <v>66</v>
      </c>
      <c r="C18" s="48"/>
      <c r="D18" s="51">
        <f>SUM(D19,D22,D25)</f>
        <v>0</v>
      </c>
      <c r="E18" s="61"/>
      <c r="F18" s="46"/>
    </row>
    <row r="19" spans="1:6" x14ac:dyDescent="0.25">
      <c r="A19" s="49" t="s">
        <v>67</v>
      </c>
      <c r="B19" s="194" t="s">
        <v>68</v>
      </c>
      <c r="C19" s="195"/>
      <c r="D19" s="139">
        <f>SUM(D20:D21)</f>
        <v>0</v>
      </c>
      <c r="E19" s="116"/>
      <c r="F19" s="46"/>
    </row>
    <row r="20" spans="1:6" ht="28.15" customHeight="1" x14ac:dyDescent="0.25">
      <c r="A20" s="49"/>
      <c r="B20" s="196" t="s">
        <v>145</v>
      </c>
      <c r="C20" s="197"/>
      <c r="D20" s="74"/>
      <c r="E20" s="138"/>
      <c r="F20" s="46"/>
    </row>
    <row r="21" spans="1:6" x14ac:dyDescent="0.25">
      <c r="A21" s="49"/>
      <c r="B21" s="196" t="s">
        <v>146</v>
      </c>
      <c r="C21" s="197"/>
      <c r="D21" s="74"/>
      <c r="E21" s="138"/>
      <c r="F21" s="46"/>
    </row>
    <row r="22" spans="1:6" x14ac:dyDescent="0.25">
      <c r="A22" s="49" t="s">
        <v>69</v>
      </c>
      <c r="B22" s="194" t="s">
        <v>81</v>
      </c>
      <c r="C22" s="195"/>
      <c r="D22" s="91">
        <f>SUM(D23:D24)</f>
        <v>0</v>
      </c>
      <c r="E22" s="111"/>
      <c r="F22" s="46"/>
    </row>
    <row r="23" spans="1:6" x14ac:dyDescent="0.25">
      <c r="A23" s="49"/>
      <c r="B23" s="200" t="s">
        <v>85</v>
      </c>
      <c r="C23" s="188"/>
      <c r="D23" s="74"/>
      <c r="E23" s="110"/>
      <c r="F23" s="46"/>
    </row>
    <row r="24" spans="1:6" ht="29.45" customHeight="1" x14ac:dyDescent="0.25">
      <c r="A24" s="49"/>
      <c r="B24" s="202" t="s">
        <v>129</v>
      </c>
      <c r="C24" s="203"/>
      <c r="D24" s="74"/>
      <c r="E24" s="110"/>
      <c r="F24" s="46"/>
    </row>
    <row r="25" spans="1:6" x14ac:dyDescent="0.25">
      <c r="A25" s="49" t="s">
        <v>70</v>
      </c>
      <c r="B25" s="198" t="s">
        <v>71</v>
      </c>
      <c r="C25" s="199"/>
      <c r="D25" s="71">
        <f>SUM(D26:D31)</f>
        <v>0</v>
      </c>
      <c r="E25" s="109"/>
      <c r="F25" s="46"/>
    </row>
    <row r="26" spans="1:6" x14ac:dyDescent="0.25">
      <c r="A26" s="50"/>
      <c r="B26" s="181" t="s">
        <v>148</v>
      </c>
      <c r="C26" s="188"/>
      <c r="D26" s="74"/>
      <c r="E26" s="110"/>
      <c r="F26" s="46"/>
    </row>
    <row r="27" spans="1:6" ht="32.450000000000003" customHeight="1" x14ac:dyDescent="0.25">
      <c r="A27" s="50"/>
      <c r="B27" s="181" t="s">
        <v>150</v>
      </c>
      <c r="C27" s="188"/>
      <c r="D27" s="74"/>
      <c r="E27" s="110"/>
    </row>
    <row r="28" spans="1:6" ht="30.6" customHeight="1" x14ac:dyDescent="0.25">
      <c r="A28" s="50"/>
      <c r="B28" s="181" t="s">
        <v>149</v>
      </c>
      <c r="C28" s="188"/>
      <c r="D28" s="74"/>
      <c r="E28" s="110"/>
    </row>
    <row r="29" spans="1:6" ht="39.950000000000003" customHeight="1" x14ac:dyDescent="0.25">
      <c r="A29" s="50"/>
      <c r="B29" s="202" t="s">
        <v>151</v>
      </c>
      <c r="C29" s="204"/>
      <c r="D29" s="74"/>
      <c r="E29" s="110"/>
    </row>
    <row r="30" spans="1:6" ht="45.6" customHeight="1" x14ac:dyDescent="0.25">
      <c r="A30" s="50"/>
      <c r="B30" s="181" t="s">
        <v>86</v>
      </c>
      <c r="C30" s="188"/>
      <c r="D30" s="74"/>
      <c r="E30" s="110"/>
    </row>
    <row r="31" spans="1:6" ht="14.45" customHeight="1" x14ac:dyDescent="0.25">
      <c r="A31" s="50"/>
      <c r="B31" s="181" t="s">
        <v>72</v>
      </c>
      <c r="C31" s="188"/>
      <c r="D31" s="74"/>
      <c r="E31" s="110"/>
    </row>
    <row r="32" spans="1:6" ht="14.45" customHeight="1" x14ac:dyDescent="0.25">
      <c r="A32" s="47" t="s">
        <v>75</v>
      </c>
      <c r="B32" s="48" t="s">
        <v>38</v>
      </c>
      <c r="C32" s="48"/>
      <c r="D32" s="51">
        <f>SUM(D33,D36)</f>
        <v>0</v>
      </c>
      <c r="E32" s="61"/>
    </row>
    <row r="33" spans="1:10" x14ac:dyDescent="0.25">
      <c r="A33" s="49" t="s">
        <v>73</v>
      </c>
      <c r="B33" s="201" t="s">
        <v>128</v>
      </c>
      <c r="C33" s="195"/>
      <c r="D33" s="65">
        <f>SUM(D34:D35)</f>
        <v>0</v>
      </c>
      <c r="E33" s="109"/>
      <c r="F33" s="46"/>
    </row>
    <row r="34" spans="1:10" x14ac:dyDescent="0.25">
      <c r="A34" s="49"/>
      <c r="B34" s="181" t="s">
        <v>87</v>
      </c>
      <c r="C34" s="188"/>
      <c r="D34" s="74"/>
      <c r="E34" s="110"/>
      <c r="F34" s="46"/>
    </row>
    <row r="35" spans="1:10" x14ac:dyDescent="0.25">
      <c r="A35" s="49"/>
      <c r="B35" s="181" t="s">
        <v>88</v>
      </c>
      <c r="C35" s="188"/>
      <c r="D35" s="74"/>
      <c r="E35" s="110"/>
      <c r="F35" s="46"/>
    </row>
    <row r="36" spans="1:10" x14ac:dyDescent="0.25">
      <c r="A36" s="49" t="s">
        <v>74</v>
      </c>
      <c r="B36" s="200" t="s">
        <v>89</v>
      </c>
      <c r="C36" s="188"/>
      <c r="D36" s="74"/>
      <c r="E36" s="110"/>
    </row>
    <row r="37" spans="1:10" x14ac:dyDescent="0.25">
      <c r="A37" s="47" t="s">
        <v>76</v>
      </c>
      <c r="B37" s="48" t="s">
        <v>120</v>
      </c>
      <c r="C37" s="48"/>
      <c r="D37" s="51">
        <f>D38</f>
        <v>0</v>
      </c>
      <c r="E37" s="61"/>
    </row>
    <row r="38" spans="1:10" x14ac:dyDescent="0.25">
      <c r="A38" s="49" t="s">
        <v>121</v>
      </c>
      <c r="B38" s="198" t="s">
        <v>122</v>
      </c>
      <c r="C38" s="199"/>
      <c r="D38" s="65">
        <f>SUM(D39:D40)</f>
        <v>0</v>
      </c>
      <c r="E38" s="109"/>
    </row>
    <row r="39" spans="1:10" x14ac:dyDescent="0.25">
      <c r="A39" s="49"/>
      <c r="B39" s="181" t="s">
        <v>90</v>
      </c>
      <c r="C39" s="182"/>
      <c r="D39" s="74"/>
      <c r="E39" s="110"/>
    </row>
    <row r="40" spans="1:10" x14ac:dyDescent="0.25">
      <c r="A40" s="50"/>
      <c r="B40" s="181" t="s">
        <v>91</v>
      </c>
      <c r="C40" s="182"/>
      <c r="D40" s="74"/>
      <c r="E40" s="110"/>
    </row>
    <row r="41" spans="1:10" ht="15.75" thickBot="1" x14ac:dyDescent="0.3">
      <c r="A41" s="235" t="s">
        <v>92</v>
      </c>
      <c r="B41" s="236"/>
      <c r="C41" s="237"/>
      <c r="D41" s="112">
        <f>SUM(D12,D18,D32,D37)</f>
        <v>0</v>
      </c>
      <c r="E41" s="113"/>
      <c r="F41" s="55"/>
      <c r="G41" s="54"/>
    </row>
    <row r="42" spans="1:10" ht="56.1" customHeight="1" x14ac:dyDescent="0.25">
      <c r="A42" s="233" t="s">
        <v>144</v>
      </c>
      <c r="B42" s="234"/>
      <c r="C42" s="206"/>
      <c r="D42" s="206"/>
      <c r="J42" s="45"/>
    </row>
    <row r="43" spans="1:10" ht="14.45" customHeight="1"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sheetData>
  <sheetProtection algorithmName="SHA-512" hashValue="3XsYQUFtAmqEe+QM6rgzhz39wsAPQDOQzxmbbX7JdgtBvux3gtCEFhLHU0a1Q+QBj7WnhPGnZPaUA75NLV8Nhg==" saltValue="DMwl3asZU+F4tMimvqrIUA==" spinCount="100000" sheet="1" objects="1" scenarios="1"/>
  <mergeCells count="44">
    <mergeCell ref="B34:C34"/>
    <mergeCell ref="B39:C39"/>
    <mergeCell ref="B40:C40"/>
    <mergeCell ref="A41:C41"/>
    <mergeCell ref="A42:D42"/>
    <mergeCell ref="B38:C38"/>
    <mergeCell ref="B36:C36"/>
    <mergeCell ref="B35:C35"/>
    <mergeCell ref="A10:C10"/>
    <mergeCell ref="F10:I10"/>
    <mergeCell ref="B17:C17"/>
    <mergeCell ref="B28:C28"/>
    <mergeCell ref="B33:C33"/>
    <mergeCell ref="B31:C31"/>
    <mergeCell ref="B25:C25"/>
    <mergeCell ref="B26:C26"/>
    <mergeCell ref="B27:C27"/>
    <mergeCell ref="B30:C30"/>
    <mergeCell ref="B19:C19"/>
    <mergeCell ref="B20:C20"/>
    <mergeCell ref="B21:C21"/>
    <mergeCell ref="B22:C22"/>
    <mergeCell ref="B23:C23"/>
    <mergeCell ref="B24:C24"/>
    <mergeCell ref="B29:C29"/>
    <mergeCell ref="B13:C13"/>
    <mergeCell ref="B14:C14"/>
    <mergeCell ref="B15:C15"/>
    <mergeCell ref="B16:C16"/>
    <mergeCell ref="A8:C8"/>
    <mergeCell ref="A9:C9"/>
    <mergeCell ref="A5:B5"/>
    <mergeCell ref="F9:G9"/>
    <mergeCell ref="E1:E4"/>
    <mergeCell ref="A2:B2"/>
    <mergeCell ref="C2:D2"/>
    <mergeCell ref="C3:D3"/>
    <mergeCell ref="A4:B4"/>
    <mergeCell ref="C4:D4"/>
    <mergeCell ref="A1:B1"/>
    <mergeCell ref="C1:D1"/>
    <mergeCell ref="A6:B6"/>
    <mergeCell ref="C6:E6"/>
    <mergeCell ref="A7:C7"/>
  </mergeCells>
  <conditionalFormatting sqref="A9:E9">
    <cfRule type="expression" dxfId="98" priority="10">
      <formula>$E$7="AKTIVITA NEZÁVAZNÁ DLE BODU 8."</formula>
    </cfRule>
  </conditionalFormatting>
  <conditionalFormatting sqref="D7:D9 C6 D14:D17">
    <cfRule type="containsBlanks" dxfId="97" priority="18">
      <formula>LEN(TRIM(C6))=0</formula>
    </cfRule>
  </conditionalFormatting>
  <conditionalFormatting sqref="D9">
    <cfRule type="expression" dxfId="96" priority="2">
      <formula>AND(E7="AKTIVITA ZÁVAZNÁ DLE BODU 7.",D9&gt;D7/10)</formula>
    </cfRule>
    <cfRule type="expression" dxfId="95" priority="9">
      <formula>AND($E$7="AKTIVITA NEZÁVAZNÁ DLE BODU 8.",$D$9&gt;0)</formula>
    </cfRule>
  </conditionalFormatting>
  <conditionalFormatting sqref="D20:D21">
    <cfRule type="cellIs" dxfId="94" priority="1" operator="equal">
      <formula>0</formula>
    </cfRule>
  </conditionalFormatting>
  <conditionalFormatting sqref="D23:D24">
    <cfRule type="cellIs" dxfId="93" priority="11" operator="equal">
      <formula>0</formula>
    </cfRule>
  </conditionalFormatting>
  <conditionalFormatting sqref="D26:D31 B42">
    <cfRule type="cellIs" dxfId="92" priority="4" operator="equal">
      <formula>0</formula>
    </cfRule>
  </conditionalFormatting>
  <conditionalFormatting sqref="D34:D36">
    <cfRule type="cellIs" dxfId="91" priority="12" operator="equal">
      <formula>0</formula>
    </cfRule>
  </conditionalFormatting>
  <conditionalFormatting sqref="D39:D40">
    <cfRule type="cellIs" dxfId="90" priority="13" operator="equal">
      <formula>0</formula>
    </cfRule>
  </conditionalFormatting>
  <conditionalFormatting sqref="E1">
    <cfRule type="containsText" dxfId="89" priority="14" operator="containsText" text="21">
      <formula>NOT(ISERROR(SEARCH("21",E1)))</formula>
    </cfRule>
    <cfRule type="cellIs" dxfId="88" priority="15" operator="equal">
      <formula>0</formula>
    </cfRule>
  </conditionalFormatting>
  <conditionalFormatting sqref="E7">
    <cfRule type="cellIs" dxfId="87" priority="3" operator="equal">
      <formula>0</formula>
    </cfRule>
  </conditionalFormatting>
  <conditionalFormatting sqref="E10">
    <cfRule type="cellIs" dxfId="86" priority="5" operator="lessThan">
      <formula>0</formula>
    </cfRule>
    <cfRule type="cellIs" dxfId="85" priority="6" operator="greaterThan">
      <formula>0</formula>
    </cfRule>
  </conditionalFormatting>
  <conditionalFormatting sqref="F41:G41">
    <cfRule type="containsText" dxfId="84" priority="1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10:I10">
    <cfRule type="containsText" dxfId="83" priority="7" operator="containsText" text="Vratka">
      <formula>NOT(ISERROR(SEARCH("Vratka",F10)))</formula>
    </cfRule>
    <cfRule type="containsText" priority="8" operator="containsText" text="Vratka">
      <formula>NOT(ISERROR(SEARCH("Vratka",F10)))</formula>
    </cfRule>
  </conditionalFormatting>
  <conditionalFormatting sqref="G41">
    <cfRule type="containsText" dxfId="82" priority="16" operator="containsText" text="VRAT">
      <formula>NOT(ISERROR(SEARCH("VRAT",G41)))</formula>
    </cfRule>
  </conditionalFormatting>
  <dataValidations count="1">
    <dataValidation type="list" allowBlank="1" showInputMessage="1" showErrorMessage="1" sqref="E7" xr:uid="{BC44F095-C29B-4B4B-BBC1-18BD3F9C424E}">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39C5-D184-4F8C-B0F7-7634591ED0B5}">
  <sheetPr>
    <tabColor rgb="FF66FFFF"/>
  </sheetPr>
  <dimension ref="A1:K78"/>
  <sheetViews>
    <sheetView workbookViewId="0">
      <selection activeCell="F11" sqref="F11"/>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07" t="s">
        <v>37</v>
      </c>
      <c r="B1" s="208"/>
      <c r="C1" s="215" t="str">
        <f>IF('1. SOUHRNNÉ INFORMACE'!B5=0,"",'1. SOUHRNNÉ INFORMACE'!B5)</f>
        <v/>
      </c>
      <c r="D1" s="216"/>
      <c r="E1" s="172" t="str">
        <f>'1. SOUHRNNÉ INFORMACE'!B2</f>
        <v>OPH2023</v>
      </c>
    </row>
    <row r="2" spans="1:11" x14ac:dyDescent="0.25">
      <c r="A2" s="217" t="s">
        <v>25</v>
      </c>
      <c r="B2" s="218" t="s">
        <v>25</v>
      </c>
      <c r="C2" s="209" t="str">
        <f>IF('1. SOUHRNNÉ INFORMACE'!B6=0,"",'1. SOUHRNNÉ INFORMACE'!B6)</f>
        <v/>
      </c>
      <c r="D2" s="210"/>
      <c r="E2" s="173"/>
    </row>
    <row r="3" spans="1:11" x14ac:dyDescent="0.25">
      <c r="A3" s="98" t="s">
        <v>33</v>
      </c>
      <c r="B3" s="53" t="s">
        <v>33</v>
      </c>
      <c r="C3" s="209" t="str">
        <f>IF('1. SOUHRNNÉ INFORMACE'!B9=0,"",'1. SOUHRNNÉ INFORMACE'!B9)</f>
        <v/>
      </c>
      <c r="D3" s="210"/>
      <c r="E3" s="173"/>
    </row>
    <row r="4" spans="1:11" x14ac:dyDescent="0.25">
      <c r="A4" s="213" t="s">
        <v>34</v>
      </c>
      <c r="B4" s="214" t="s">
        <v>34</v>
      </c>
      <c r="C4" s="211" t="str">
        <f>IF('1. SOUHRNNÉ INFORMACE'!B10=0,"",'1. SOUHRNNÉ INFORMACE'!B10)</f>
        <v/>
      </c>
      <c r="D4" s="212"/>
      <c r="E4" s="173"/>
    </row>
    <row r="5" spans="1:11" ht="26.45" customHeight="1" x14ac:dyDescent="0.25">
      <c r="A5" s="192" t="str">
        <f>'2A. POUŽITÍ DOTACE-oblast A'!A6</f>
        <v>Oblast podpory A - Rozvoj a podpora sportu</v>
      </c>
      <c r="B5" s="238"/>
      <c r="C5" s="58"/>
      <c r="D5" s="94" t="s">
        <v>132</v>
      </c>
      <c r="E5" s="100" t="str">
        <f>IF('1. SOUHRNNÉ INFORMACE'!E2=0,"",'1. SOUHRNNÉ INFORMACE'!E2)</f>
        <v/>
      </c>
    </row>
    <row r="6" spans="1:11" s="13" customFormat="1" ht="51.6" customHeight="1" x14ac:dyDescent="0.25">
      <c r="A6" s="219" t="s">
        <v>131</v>
      </c>
      <c r="B6" s="220"/>
      <c r="C6" s="221"/>
      <c r="D6" s="222"/>
      <c r="E6" s="223"/>
      <c r="K6" s="1"/>
    </row>
    <row r="7" spans="1:11" s="13" customFormat="1" ht="51.6" customHeight="1" x14ac:dyDescent="0.25">
      <c r="A7" s="224" t="s">
        <v>127</v>
      </c>
      <c r="B7" s="225"/>
      <c r="C7" s="226"/>
      <c r="D7" s="89"/>
      <c r="E7" s="101"/>
      <c r="K7" s="1"/>
    </row>
    <row r="8" spans="1:11" s="13" customFormat="1" ht="51.6" customHeight="1" x14ac:dyDescent="0.25">
      <c r="A8" s="224" t="s">
        <v>133</v>
      </c>
      <c r="B8" s="225"/>
      <c r="C8" s="226"/>
      <c r="D8" s="89"/>
      <c r="E8" s="104"/>
      <c r="K8" s="1"/>
    </row>
    <row r="9" spans="1:11" s="13" customFormat="1" ht="43.5" customHeight="1" x14ac:dyDescent="0.25">
      <c r="A9" s="224" t="s">
        <v>140</v>
      </c>
      <c r="B9" s="225"/>
      <c r="C9" s="226"/>
      <c r="D9" s="89"/>
      <c r="E9" s="115" t="str">
        <f>IF(AND(E7="AKTIVITA NEZÁVAZNÁ DLE BODU 8.",D9&gt;0),"!!!CHYBA na BUŇCE D9",IF(AND(E7="AKTIVITA ZÁVAZNÁ DLE BODU 7.",D9&gt;D7/10),"!!!CHYBA na BUŇCE D9",""))</f>
        <v/>
      </c>
      <c r="F9" s="205"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06"/>
      <c r="K9" s="1"/>
    </row>
    <row r="10" spans="1:11" ht="45" customHeight="1" x14ac:dyDescent="0.25">
      <c r="A10" s="227" t="s">
        <v>126</v>
      </c>
      <c r="B10" s="228"/>
      <c r="C10" s="229"/>
      <c r="D10" s="114">
        <f>D41</f>
        <v>0</v>
      </c>
      <c r="E10" s="102">
        <f>D7-D8-D9-D10</f>
        <v>0</v>
      </c>
      <c r="F10" s="232"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32"/>
      <c r="H10" s="232"/>
      <c r="I10" s="232"/>
    </row>
    <row r="11" spans="1:11" ht="15.75" x14ac:dyDescent="0.25">
      <c r="A11" s="103"/>
      <c r="B11" s="79"/>
      <c r="C11" s="80"/>
      <c r="D11" s="81"/>
      <c r="E11" s="104"/>
      <c r="F11" s="2"/>
    </row>
    <row r="12" spans="1:11" x14ac:dyDescent="0.25">
      <c r="A12" s="105" t="s">
        <v>62</v>
      </c>
      <c r="B12" s="106" t="s">
        <v>61</v>
      </c>
      <c r="C12" s="106"/>
      <c r="D12" s="107">
        <f>SUM(D13,D16,D17)</f>
        <v>0</v>
      </c>
      <c r="E12" s="108"/>
    </row>
    <row r="13" spans="1:11" x14ac:dyDescent="0.25">
      <c r="A13" s="77" t="s">
        <v>63</v>
      </c>
      <c r="B13" s="186" t="s">
        <v>65</v>
      </c>
      <c r="C13" s="187"/>
      <c r="D13" s="71">
        <f>SUM(D14:D15)</f>
        <v>0</v>
      </c>
      <c r="E13" s="109"/>
    </row>
    <row r="14" spans="1:11" ht="56.25" customHeight="1" x14ac:dyDescent="0.25">
      <c r="A14" s="50"/>
      <c r="B14" s="181" t="s">
        <v>94</v>
      </c>
      <c r="C14" s="188"/>
      <c r="D14" s="74"/>
      <c r="E14" s="110"/>
    </row>
    <row r="15" spans="1:11" x14ac:dyDescent="0.25">
      <c r="A15" s="50"/>
      <c r="B15" s="181" t="s">
        <v>82</v>
      </c>
      <c r="C15" s="188"/>
      <c r="D15" s="74"/>
      <c r="E15" s="110"/>
      <c r="F15" s="46"/>
    </row>
    <row r="16" spans="1:11" x14ac:dyDescent="0.25">
      <c r="A16" s="49" t="s">
        <v>79</v>
      </c>
      <c r="B16" s="189" t="s">
        <v>80</v>
      </c>
      <c r="C16" s="190"/>
      <c r="D16" s="74"/>
      <c r="E16" s="110"/>
      <c r="F16" s="46"/>
    </row>
    <row r="17" spans="1:6" x14ac:dyDescent="0.25">
      <c r="A17" s="49" t="s">
        <v>83</v>
      </c>
      <c r="B17" s="191" t="s">
        <v>84</v>
      </c>
      <c r="C17" s="190"/>
      <c r="D17" s="75"/>
      <c r="E17" s="110"/>
      <c r="F17" s="46"/>
    </row>
    <row r="18" spans="1:6" x14ac:dyDescent="0.25">
      <c r="A18" s="47" t="s">
        <v>64</v>
      </c>
      <c r="B18" s="48" t="s">
        <v>66</v>
      </c>
      <c r="C18" s="48"/>
      <c r="D18" s="51">
        <f>SUM(D19,D22,D25)</f>
        <v>0</v>
      </c>
      <c r="E18" s="61"/>
      <c r="F18" s="46"/>
    </row>
    <row r="19" spans="1:6" x14ac:dyDescent="0.25">
      <c r="A19" s="49" t="s">
        <v>67</v>
      </c>
      <c r="B19" s="194" t="s">
        <v>68</v>
      </c>
      <c r="C19" s="195"/>
      <c r="D19" s="139">
        <f>SUM(D20:D21)</f>
        <v>0</v>
      </c>
      <c r="E19" s="116"/>
      <c r="F19" s="46"/>
    </row>
    <row r="20" spans="1:6" ht="28.15" customHeight="1" x14ac:dyDescent="0.25">
      <c r="A20" s="49"/>
      <c r="B20" s="196" t="s">
        <v>145</v>
      </c>
      <c r="C20" s="197"/>
      <c r="D20" s="74"/>
      <c r="E20" s="138"/>
      <c r="F20" s="46"/>
    </row>
    <row r="21" spans="1:6" x14ac:dyDescent="0.25">
      <c r="A21" s="49"/>
      <c r="B21" s="196" t="s">
        <v>146</v>
      </c>
      <c r="C21" s="197"/>
      <c r="D21" s="74"/>
      <c r="E21" s="138"/>
      <c r="F21" s="46"/>
    </row>
    <row r="22" spans="1:6" x14ac:dyDescent="0.25">
      <c r="A22" s="49" t="s">
        <v>69</v>
      </c>
      <c r="B22" s="194" t="s">
        <v>81</v>
      </c>
      <c r="C22" s="195"/>
      <c r="D22" s="91">
        <f>SUM(D23:D24)</f>
        <v>0</v>
      </c>
      <c r="E22" s="111"/>
      <c r="F22" s="46"/>
    </row>
    <row r="23" spans="1:6" x14ac:dyDescent="0.25">
      <c r="A23" s="49"/>
      <c r="B23" s="200" t="s">
        <v>85</v>
      </c>
      <c r="C23" s="188"/>
      <c r="D23" s="74"/>
      <c r="E23" s="110"/>
      <c r="F23" s="46"/>
    </row>
    <row r="24" spans="1:6" ht="29.45" customHeight="1" x14ac:dyDescent="0.25">
      <c r="A24" s="49"/>
      <c r="B24" s="202" t="s">
        <v>129</v>
      </c>
      <c r="C24" s="203"/>
      <c r="D24" s="74"/>
      <c r="E24" s="110"/>
      <c r="F24" s="46"/>
    </row>
    <row r="25" spans="1:6" x14ac:dyDescent="0.25">
      <c r="A25" s="49" t="s">
        <v>70</v>
      </c>
      <c r="B25" s="198" t="s">
        <v>71</v>
      </c>
      <c r="C25" s="199"/>
      <c r="D25" s="71">
        <f>SUM(D26:D31)</f>
        <v>0</v>
      </c>
      <c r="E25" s="109"/>
      <c r="F25" s="46"/>
    </row>
    <row r="26" spans="1:6" x14ac:dyDescent="0.25">
      <c r="A26" s="50"/>
      <c r="B26" s="181" t="s">
        <v>148</v>
      </c>
      <c r="C26" s="188"/>
      <c r="D26" s="74"/>
      <c r="E26" s="110"/>
      <c r="F26" s="46"/>
    </row>
    <row r="27" spans="1:6" ht="32.450000000000003" customHeight="1" x14ac:dyDescent="0.25">
      <c r="A27" s="50"/>
      <c r="B27" s="181" t="s">
        <v>150</v>
      </c>
      <c r="C27" s="188"/>
      <c r="D27" s="74"/>
      <c r="E27" s="110"/>
    </row>
    <row r="28" spans="1:6" ht="30.6" customHeight="1" x14ac:dyDescent="0.25">
      <c r="A28" s="50"/>
      <c r="B28" s="181" t="s">
        <v>149</v>
      </c>
      <c r="C28" s="188"/>
      <c r="D28" s="74"/>
      <c r="E28" s="110"/>
    </row>
    <row r="29" spans="1:6" ht="39.950000000000003" customHeight="1" x14ac:dyDescent="0.25">
      <c r="A29" s="50"/>
      <c r="B29" s="202" t="s">
        <v>151</v>
      </c>
      <c r="C29" s="204"/>
      <c r="D29" s="74"/>
      <c r="E29" s="110"/>
    </row>
    <row r="30" spans="1:6" ht="45.6" customHeight="1" x14ac:dyDescent="0.25">
      <c r="A30" s="50"/>
      <c r="B30" s="181" t="s">
        <v>86</v>
      </c>
      <c r="C30" s="188"/>
      <c r="D30" s="74"/>
      <c r="E30" s="110"/>
    </row>
    <row r="31" spans="1:6" ht="14.45" customHeight="1" x14ac:dyDescent="0.25">
      <c r="A31" s="50"/>
      <c r="B31" s="181" t="s">
        <v>72</v>
      </c>
      <c r="C31" s="188"/>
      <c r="D31" s="74"/>
      <c r="E31" s="110"/>
    </row>
    <row r="32" spans="1:6" ht="14.45" customHeight="1" x14ac:dyDescent="0.25">
      <c r="A32" s="47" t="s">
        <v>75</v>
      </c>
      <c r="B32" s="48" t="s">
        <v>38</v>
      </c>
      <c r="C32" s="48"/>
      <c r="D32" s="51">
        <f>SUM(D33,D36)</f>
        <v>0</v>
      </c>
      <c r="E32" s="61"/>
    </row>
    <row r="33" spans="1:10" x14ac:dyDescent="0.25">
      <c r="A33" s="49" t="s">
        <v>73</v>
      </c>
      <c r="B33" s="201" t="s">
        <v>128</v>
      </c>
      <c r="C33" s="195"/>
      <c r="D33" s="65">
        <f>SUM(D34:D35)</f>
        <v>0</v>
      </c>
      <c r="E33" s="109"/>
      <c r="F33" s="46"/>
    </row>
    <row r="34" spans="1:10" x14ac:dyDescent="0.25">
      <c r="A34" s="49"/>
      <c r="B34" s="181" t="s">
        <v>87</v>
      </c>
      <c r="C34" s="188"/>
      <c r="D34" s="74"/>
      <c r="E34" s="110"/>
      <c r="F34" s="46"/>
    </row>
    <row r="35" spans="1:10" x14ac:dyDescent="0.25">
      <c r="A35" s="49"/>
      <c r="B35" s="181" t="s">
        <v>88</v>
      </c>
      <c r="C35" s="188"/>
      <c r="D35" s="74"/>
      <c r="E35" s="110"/>
      <c r="F35" s="46"/>
    </row>
    <row r="36" spans="1:10" x14ac:dyDescent="0.25">
      <c r="A36" s="49" t="s">
        <v>74</v>
      </c>
      <c r="B36" s="200" t="s">
        <v>89</v>
      </c>
      <c r="C36" s="188"/>
      <c r="D36" s="74"/>
      <c r="E36" s="110"/>
    </row>
    <row r="37" spans="1:10" x14ac:dyDescent="0.25">
      <c r="A37" s="47" t="s">
        <v>76</v>
      </c>
      <c r="B37" s="48" t="s">
        <v>120</v>
      </c>
      <c r="C37" s="48"/>
      <c r="D37" s="51">
        <f>D38</f>
        <v>0</v>
      </c>
      <c r="E37" s="61"/>
    </row>
    <row r="38" spans="1:10" x14ac:dyDescent="0.25">
      <c r="A38" s="49" t="s">
        <v>121</v>
      </c>
      <c r="B38" s="198" t="s">
        <v>122</v>
      </c>
      <c r="C38" s="199"/>
      <c r="D38" s="65">
        <f>SUM(D39:D40)</f>
        <v>0</v>
      </c>
      <c r="E38" s="109"/>
    </row>
    <row r="39" spans="1:10" x14ac:dyDescent="0.25">
      <c r="A39" s="49"/>
      <c r="B39" s="181" t="s">
        <v>90</v>
      </c>
      <c r="C39" s="182"/>
      <c r="D39" s="74"/>
      <c r="E39" s="110"/>
    </row>
    <row r="40" spans="1:10" x14ac:dyDescent="0.25">
      <c r="A40" s="50"/>
      <c r="B40" s="181" t="s">
        <v>91</v>
      </c>
      <c r="C40" s="182"/>
      <c r="D40" s="74"/>
      <c r="E40" s="110"/>
    </row>
    <row r="41" spans="1:10" ht="15.75" thickBot="1" x14ac:dyDescent="0.3">
      <c r="A41" s="235" t="s">
        <v>92</v>
      </c>
      <c r="B41" s="236"/>
      <c r="C41" s="237"/>
      <c r="D41" s="112">
        <f>SUM(D12,D18,D32,D37)</f>
        <v>0</v>
      </c>
      <c r="E41" s="113"/>
      <c r="F41" s="55"/>
      <c r="G41" s="54"/>
    </row>
    <row r="42" spans="1:10" ht="56.1" customHeight="1" x14ac:dyDescent="0.25">
      <c r="A42" s="233" t="s">
        <v>144</v>
      </c>
      <c r="B42" s="234"/>
      <c r="C42" s="206"/>
      <c r="D42" s="206"/>
      <c r="J42" s="45"/>
    </row>
    <row r="43" spans="1:10" ht="14.45" customHeight="1"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sheetData>
  <sheetProtection algorithmName="SHA-512" hashValue="8L9nEY5DRi9KcvvR6VaX1tpX3bppp3H1XZr97H3aJIjMrqqjuORyf/Hdt6pFpKPnY+/9EnWNLqIsyG8xKel8kA==" saltValue="ovA2AAuiQA/MkexwNm+o/A==" spinCount="100000" sheet="1" objects="1" scenarios="1"/>
  <mergeCells count="44">
    <mergeCell ref="A42:D42"/>
    <mergeCell ref="A5:B5"/>
    <mergeCell ref="B29:C29"/>
    <mergeCell ref="B34:C34"/>
    <mergeCell ref="B39:C39"/>
    <mergeCell ref="B40:C40"/>
    <mergeCell ref="A41:C41"/>
    <mergeCell ref="A6:B6"/>
    <mergeCell ref="C6:E6"/>
    <mergeCell ref="A7:C7"/>
    <mergeCell ref="A8:C8"/>
    <mergeCell ref="A9:C9"/>
    <mergeCell ref="B16:C16"/>
    <mergeCell ref="A10:C10"/>
    <mergeCell ref="B22:C22"/>
    <mergeCell ref="B23:C23"/>
    <mergeCell ref="B21:C21"/>
    <mergeCell ref="B27:C27"/>
    <mergeCell ref="B13:C13"/>
    <mergeCell ref="B14:C14"/>
    <mergeCell ref="B15:C15"/>
    <mergeCell ref="B28:C28"/>
    <mergeCell ref="B33:C33"/>
    <mergeCell ref="B38:C38"/>
    <mergeCell ref="B31:C31"/>
    <mergeCell ref="B36:C36"/>
    <mergeCell ref="B35:C35"/>
    <mergeCell ref="B30:C30"/>
    <mergeCell ref="B24:C24"/>
    <mergeCell ref="B25:C25"/>
    <mergeCell ref="B26:C26"/>
    <mergeCell ref="F9:G9"/>
    <mergeCell ref="A1:B1"/>
    <mergeCell ref="C1:D1"/>
    <mergeCell ref="E1:E4"/>
    <mergeCell ref="A2:B2"/>
    <mergeCell ref="C2:D2"/>
    <mergeCell ref="C3:D3"/>
    <mergeCell ref="A4:B4"/>
    <mergeCell ref="C4:D4"/>
    <mergeCell ref="F10:I10"/>
    <mergeCell ref="B17:C17"/>
    <mergeCell ref="B19:C19"/>
    <mergeCell ref="B20:C20"/>
  </mergeCells>
  <conditionalFormatting sqref="A9:E9">
    <cfRule type="expression" dxfId="81" priority="10">
      <formula>$E$7="AKTIVITA NEZÁVAZNÁ DLE BODU 8."</formula>
    </cfRule>
  </conditionalFormatting>
  <conditionalFormatting sqref="D7:D9 C6 D14:D17">
    <cfRule type="containsBlanks" dxfId="80" priority="18">
      <formula>LEN(TRIM(C6))=0</formula>
    </cfRule>
  </conditionalFormatting>
  <conditionalFormatting sqref="D9">
    <cfRule type="expression" dxfId="79" priority="2">
      <formula>AND(E7="AKTIVITA ZÁVAZNÁ DLE BODU 7.",D9&gt;D7/10)</formula>
    </cfRule>
    <cfRule type="expression" dxfId="78" priority="9">
      <formula>AND($E$7="AKTIVITA NEZÁVAZNÁ DLE BODU 8.",$D$9&gt;0)</formula>
    </cfRule>
  </conditionalFormatting>
  <conditionalFormatting sqref="D20:D21">
    <cfRule type="cellIs" dxfId="77" priority="1" operator="equal">
      <formula>0</formula>
    </cfRule>
  </conditionalFormatting>
  <conditionalFormatting sqref="D23:D24">
    <cfRule type="cellIs" dxfId="76" priority="11" operator="equal">
      <formula>0</formula>
    </cfRule>
  </conditionalFormatting>
  <conditionalFormatting sqref="D26:D31 B42">
    <cfRule type="cellIs" dxfId="75" priority="4" operator="equal">
      <formula>0</formula>
    </cfRule>
  </conditionalFormatting>
  <conditionalFormatting sqref="D34:D36">
    <cfRule type="cellIs" dxfId="74" priority="12" operator="equal">
      <formula>0</formula>
    </cfRule>
  </conditionalFormatting>
  <conditionalFormatting sqref="D39:D40">
    <cfRule type="cellIs" dxfId="73" priority="13" operator="equal">
      <formula>0</formula>
    </cfRule>
  </conditionalFormatting>
  <conditionalFormatting sqref="E1">
    <cfRule type="containsText" dxfId="72" priority="14" operator="containsText" text="21">
      <formula>NOT(ISERROR(SEARCH("21",E1)))</formula>
    </cfRule>
    <cfRule type="cellIs" dxfId="71" priority="15" operator="equal">
      <formula>0</formula>
    </cfRule>
  </conditionalFormatting>
  <conditionalFormatting sqref="E7">
    <cfRule type="cellIs" dxfId="70" priority="3" operator="equal">
      <formula>0</formula>
    </cfRule>
  </conditionalFormatting>
  <conditionalFormatting sqref="E10">
    <cfRule type="cellIs" dxfId="69" priority="5" operator="lessThan">
      <formula>0</formula>
    </cfRule>
    <cfRule type="cellIs" dxfId="68" priority="6" operator="greaterThan">
      <formula>0</formula>
    </cfRule>
  </conditionalFormatting>
  <conditionalFormatting sqref="F41:G41">
    <cfRule type="containsText" dxfId="67" priority="1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10:I10">
    <cfRule type="containsText" dxfId="66" priority="7" operator="containsText" text="Vratka">
      <formula>NOT(ISERROR(SEARCH("Vratka",F10)))</formula>
    </cfRule>
    <cfRule type="containsText" priority="8" operator="containsText" text="Vratka">
      <formula>NOT(ISERROR(SEARCH("Vratka",F10)))</formula>
    </cfRule>
  </conditionalFormatting>
  <conditionalFormatting sqref="G41">
    <cfRule type="containsText" dxfId="65" priority="16" operator="containsText" text="VRAT">
      <formula>NOT(ISERROR(SEARCH("VRAT",G41)))</formula>
    </cfRule>
  </conditionalFormatting>
  <dataValidations count="1">
    <dataValidation type="list" allowBlank="1" showInputMessage="1" showErrorMessage="1" sqref="E7" xr:uid="{38EE8E2B-E6C3-4C78-9FC2-07E85214369C}">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1A0E4-A9B5-46E8-99FC-847393EE88F0}">
  <sheetPr>
    <tabColor rgb="FF00B050"/>
  </sheetPr>
  <dimension ref="A1:K90"/>
  <sheetViews>
    <sheetView workbookViewId="0">
      <selection activeCell="F7" sqref="F7"/>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68" t="s">
        <v>37</v>
      </c>
      <c r="B1" s="169"/>
      <c r="C1" s="170" t="str">
        <f>IF('1. SOUHRNNÉ INFORMACE'!B5=0,"",'1. SOUHRNNÉ INFORMACE'!B5)</f>
        <v/>
      </c>
      <c r="D1" s="171"/>
      <c r="E1" s="172" t="str">
        <f>'1. SOUHRNNÉ INFORMACE'!B2</f>
        <v>OPH2023</v>
      </c>
      <c r="F1" s="97" t="e">
        <f>'2A. Aktivita 1'!D9+'2A. Aktivita 2'!D8+'2A. Aktivita 3'!D8+#REF!</f>
        <v>#REF!</v>
      </c>
    </row>
    <row r="2" spans="1:11" ht="15.6" customHeight="1" x14ac:dyDescent="0.25">
      <c r="A2" s="175" t="s">
        <v>25</v>
      </c>
      <c r="B2" s="176" t="s">
        <v>25</v>
      </c>
      <c r="C2" s="177" t="str">
        <f>IF('1. SOUHRNNÉ INFORMACE'!B6=0,"",'1. SOUHRNNÉ INFORMACE'!B6)</f>
        <v/>
      </c>
      <c r="D2" s="178"/>
      <c r="E2" s="173"/>
    </row>
    <row r="3" spans="1:11" ht="16.899999999999999" customHeight="1" x14ac:dyDescent="0.25">
      <c r="A3" s="175" t="s">
        <v>33</v>
      </c>
      <c r="B3" s="176" t="s">
        <v>33</v>
      </c>
      <c r="C3" s="177" t="str">
        <f>IF('1. SOUHRNNÉ INFORMACE'!B9=0,"",'1. SOUHRNNÉ INFORMACE'!B9)</f>
        <v/>
      </c>
      <c r="D3" s="178"/>
      <c r="E3" s="173"/>
    </row>
    <row r="4" spans="1:11" ht="15.6" customHeight="1" x14ac:dyDescent="0.25">
      <c r="A4" s="179" t="s">
        <v>34</v>
      </c>
      <c r="B4" s="180" t="s">
        <v>34</v>
      </c>
      <c r="C4" s="177" t="str">
        <f>IF('1. SOUHRNNÉ INFORMACE'!B10=0,"",'1. SOUHRNNÉ INFORMACE'!B10)</f>
        <v/>
      </c>
      <c r="D4" s="178"/>
      <c r="E4" s="174"/>
    </row>
    <row r="5" spans="1:11" s="13" customFormat="1" ht="54" customHeight="1" thickBot="1" x14ac:dyDescent="0.3">
      <c r="A5" s="166" t="s">
        <v>35</v>
      </c>
      <c r="B5" s="167"/>
      <c r="C5" s="72" t="s">
        <v>124</v>
      </c>
      <c r="D5" s="72" t="s">
        <v>93</v>
      </c>
      <c r="E5" s="12" t="s">
        <v>119</v>
      </c>
      <c r="K5" s="1"/>
    </row>
    <row r="6" spans="1:11" ht="33.75" customHeight="1" x14ac:dyDescent="0.25">
      <c r="A6" s="192" t="str">
        <f>'1. SOUHRNNÉ INFORMACE'!A15</f>
        <v>Oblast podpory B - Státní sportovní reprezentace</v>
      </c>
      <c r="B6" s="193"/>
      <c r="C6" s="87">
        <f>'1. SOUHRNNÉ INFORMACE'!B17-'1. SOUHRNNÉ INFORMACE'!B18</f>
        <v>0</v>
      </c>
      <c r="D6" s="96">
        <f>D38+'2B. Aktivita 1'!D9+'2B. Aktivita 2'!D9+'2B. Aktivita 3'!D9</f>
        <v>0</v>
      </c>
      <c r="E6" s="73" t="str">
        <f>IF(D6&gt;C6,"NÁKLADY PŘEVYŠUJÍ VÝŠI DOTACE K VYÚČTOVÁNÍ","")</f>
        <v/>
      </c>
    </row>
    <row r="7" spans="1:11" ht="37.9" customHeight="1" thickBot="1" x14ac:dyDescent="0.3">
      <c r="A7" s="163" t="str">
        <f>IF(E7&gt;0,"Vratka nevyčerpané dotacev období 1.1.2024 - 15.2.2024 na účet č. 6015-4929001/0710 a zároveň prosím zašlete avízo o vratce - Příloha AVÍZO VRATKA na email vratka-dotace@nsa.gov.cz)",IF(E7&lt;0,"výše nákladů převyšuje výši dotace",""))</f>
        <v/>
      </c>
      <c r="B7" s="164"/>
      <c r="C7" s="164"/>
      <c r="D7" s="164"/>
      <c r="E7" s="95">
        <f>C6-D38</f>
        <v>0</v>
      </c>
      <c r="F7" s="55"/>
      <c r="G7" s="54"/>
    </row>
    <row r="8" spans="1:11" ht="15.75" x14ac:dyDescent="0.25">
      <c r="A8" s="78"/>
      <c r="B8" s="79"/>
      <c r="C8" s="80"/>
      <c r="D8" s="81"/>
      <c r="E8" s="90"/>
      <c r="F8" s="2"/>
    </row>
    <row r="9" spans="1:11" x14ac:dyDescent="0.25">
      <c r="A9" s="82" t="s">
        <v>62</v>
      </c>
      <c r="B9" s="59" t="s">
        <v>61</v>
      </c>
      <c r="C9" s="59"/>
      <c r="D9" s="60">
        <f>'2A. Aktivita 1'!D12+'2A. Aktivita 2'!D12+'2A. Aktivita 3'!D12</f>
        <v>0</v>
      </c>
      <c r="E9" s="83"/>
    </row>
    <row r="10" spans="1:11" x14ac:dyDescent="0.25">
      <c r="A10" s="77" t="s">
        <v>63</v>
      </c>
      <c r="B10" s="186" t="s">
        <v>65</v>
      </c>
      <c r="C10" s="187"/>
      <c r="D10" s="71">
        <f>'2A. Aktivita 1'!D13+'2A. Aktivita 2'!D13+'2A. Aktivita 3'!D13</f>
        <v>0</v>
      </c>
      <c r="E10" s="69"/>
    </row>
    <row r="11" spans="1:11" ht="56.25" customHeight="1" x14ac:dyDescent="0.25">
      <c r="A11" s="50"/>
      <c r="B11" s="181" t="s">
        <v>94</v>
      </c>
      <c r="C11" s="188"/>
      <c r="D11" s="93">
        <f>'2A. Aktivita 1'!D14+'2A. Aktivita 2'!D14+'2A. Aktivita 3'!D14</f>
        <v>0</v>
      </c>
      <c r="E11" s="88"/>
    </row>
    <row r="12" spans="1:11" x14ac:dyDescent="0.25">
      <c r="A12" s="50"/>
      <c r="B12" s="181" t="s">
        <v>82</v>
      </c>
      <c r="C12" s="188"/>
      <c r="D12" s="93">
        <f>'2A. Aktivita 1'!D15+'2A. Aktivita 2'!D15+'2A. Aktivita 3'!D15</f>
        <v>0</v>
      </c>
      <c r="E12" s="88"/>
      <c r="F12" s="46"/>
    </row>
    <row r="13" spans="1:11" x14ac:dyDescent="0.25">
      <c r="A13" s="49" t="s">
        <v>79</v>
      </c>
      <c r="B13" s="189" t="s">
        <v>80</v>
      </c>
      <c r="C13" s="190"/>
      <c r="D13" s="93">
        <f>'2A. Aktivita 1'!D16+'2A. Aktivita 2'!D16+'2A. Aktivita 3'!D16</f>
        <v>0</v>
      </c>
      <c r="E13" s="88"/>
      <c r="F13" s="46"/>
    </row>
    <row r="14" spans="1:11" x14ac:dyDescent="0.25">
      <c r="A14" s="49" t="s">
        <v>83</v>
      </c>
      <c r="B14" s="191" t="s">
        <v>84</v>
      </c>
      <c r="C14" s="190"/>
      <c r="D14" s="93">
        <f>'2A. Aktivita 1'!D17+'2A. Aktivita 2'!D17+'2A. Aktivita 3'!D17</f>
        <v>0</v>
      </c>
      <c r="E14" s="88"/>
      <c r="F14" s="46"/>
    </row>
    <row r="15" spans="1:11" x14ac:dyDescent="0.25">
      <c r="A15" s="47" t="s">
        <v>64</v>
      </c>
      <c r="B15" s="48" t="s">
        <v>66</v>
      </c>
      <c r="C15" s="48"/>
      <c r="D15" s="51">
        <f>'2A. Aktivita 1'!D18+'2A. Aktivita 2'!D18+'2A. Aktivita 3'!D18</f>
        <v>0</v>
      </c>
      <c r="E15" s="61"/>
      <c r="F15" s="46"/>
    </row>
    <row r="16" spans="1:11" x14ac:dyDescent="0.25">
      <c r="A16" s="49" t="s">
        <v>67</v>
      </c>
      <c r="B16" s="194" t="s">
        <v>68</v>
      </c>
      <c r="C16" s="195"/>
      <c r="D16" s="135">
        <f>'2A. Aktivita 1'!D19+'2A. Aktivita 2'!D19+'2A. Aktivita 3'!D19</f>
        <v>0</v>
      </c>
      <c r="E16" s="70"/>
      <c r="F16" s="46"/>
    </row>
    <row r="17" spans="1:6" ht="30" customHeight="1" x14ac:dyDescent="0.25">
      <c r="A17" s="49"/>
      <c r="B17" s="196" t="s">
        <v>145</v>
      </c>
      <c r="C17" s="197"/>
      <c r="D17" s="93">
        <f>'2A. Aktivita 1'!D20+'2A. Aktivita 2'!D20+'2A. Aktivita 3'!D20</f>
        <v>0</v>
      </c>
      <c r="E17" s="88"/>
      <c r="F17" s="92"/>
    </row>
    <row r="18" spans="1:6" x14ac:dyDescent="0.25">
      <c r="A18" s="49"/>
      <c r="B18" s="196" t="s">
        <v>146</v>
      </c>
      <c r="C18" s="197"/>
      <c r="D18" s="93">
        <f>'2A. Aktivita 1'!D21+'2A. Aktivita 2'!D21+'2A. Aktivita 3'!D21</f>
        <v>0</v>
      </c>
      <c r="E18" s="88"/>
      <c r="F18" s="46"/>
    </row>
    <row r="19" spans="1:6" x14ac:dyDescent="0.25">
      <c r="A19" s="49" t="s">
        <v>69</v>
      </c>
      <c r="B19" s="194" t="s">
        <v>81</v>
      </c>
      <c r="C19" s="195"/>
      <c r="D19" s="91">
        <f>'2A. Aktivita 1'!D22+'2A. Aktivita 2'!D22+'2A. Aktivita 3'!D22</f>
        <v>0</v>
      </c>
      <c r="E19" s="70"/>
      <c r="F19" s="46"/>
    </row>
    <row r="20" spans="1:6" x14ac:dyDescent="0.25">
      <c r="A20" s="49"/>
      <c r="B20" s="200" t="s">
        <v>147</v>
      </c>
      <c r="C20" s="188"/>
      <c r="D20" s="93">
        <f>'2A. Aktivita 1'!D23+'2A. Aktivita 2'!D23+'2A. Aktivita 3'!D23</f>
        <v>0</v>
      </c>
      <c r="E20" s="88"/>
      <c r="F20" s="46"/>
    </row>
    <row r="21" spans="1:6" ht="29.45" customHeight="1" x14ac:dyDescent="0.25">
      <c r="A21" s="49"/>
      <c r="B21" s="202" t="s">
        <v>152</v>
      </c>
      <c r="C21" s="203"/>
      <c r="D21" s="93">
        <f>'2A. Aktivita 1'!D24+'2A. Aktivita 2'!D24+'2A. Aktivita 3'!D24</f>
        <v>0</v>
      </c>
      <c r="E21" s="88"/>
      <c r="F21" s="92" t="str">
        <f>IF(D21=0,"",IF(D21&gt;($C$6*0.1),"POLOŽKA PŘESAHUJE LIMIT",""))</f>
        <v/>
      </c>
    </row>
    <row r="22" spans="1:6" x14ac:dyDescent="0.25">
      <c r="A22" s="49" t="s">
        <v>70</v>
      </c>
      <c r="B22" s="198" t="s">
        <v>71</v>
      </c>
      <c r="C22" s="199"/>
      <c r="D22" s="136">
        <f>'2A. Aktivita 1'!D25+'2A. Aktivita 2'!D25+'2A. Aktivita 3'!D25</f>
        <v>0</v>
      </c>
      <c r="E22" s="137"/>
      <c r="F22" s="46"/>
    </row>
    <row r="23" spans="1:6" x14ac:dyDescent="0.25">
      <c r="A23" s="50"/>
      <c r="B23" s="181" t="s">
        <v>148</v>
      </c>
      <c r="C23" s="188"/>
      <c r="D23" s="93">
        <f>'2A. Aktivita 1'!D26+'2A. Aktivita 2'!D26+'2A. Aktivita 3'!D26</f>
        <v>0</v>
      </c>
      <c r="E23" s="88"/>
    </row>
    <row r="24" spans="1:6" ht="33" customHeight="1" x14ac:dyDescent="0.25">
      <c r="A24" s="50"/>
      <c r="B24" s="181" t="s">
        <v>150</v>
      </c>
      <c r="C24" s="188"/>
      <c r="D24" s="93">
        <f>'2A. Aktivita 1'!D27+'2A. Aktivita 2'!D27+'2A. Aktivita 3'!D27</f>
        <v>0</v>
      </c>
      <c r="E24" s="88"/>
    </row>
    <row r="25" spans="1:6" ht="34.9" customHeight="1" x14ac:dyDescent="0.25">
      <c r="A25" s="50"/>
      <c r="B25" s="181" t="s">
        <v>149</v>
      </c>
      <c r="C25" s="188"/>
      <c r="D25" s="93">
        <f>'2A. Aktivita 1'!D28+'2A. Aktivita 2'!D28+'2A. Aktivita 3'!D28</f>
        <v>0</v>
      </c>
      <c r="E25" s="88"/>
    </row>
    <row r="26" spans="1:6" ht="39.950000000000003" customHeight="1" x14ac:dyDescent="0.25">
      <c r="A26" s="50"/>
      <c r="B26" s="202" t="s">
        <v>151</v>
      </c>
      <c r="C26" s="204"/>
      <c r="D26" s="93">
        <f>'2A. Aktivita 1'!D29+'2A. Aktivita 2'!D29+'2A. Aktivita 3'!D29</f>
        <v>0</v>
      </c>
      <c r="E26" s="88"/>
      <c r="F26" s="92" t="str">
        <f>IF(D26=0,"",IF(D26&gt;($C$6*0.1),"POLOŽKA PŘESAHUJE LIMIT",""))</f>
        <v/>
      </c>
    </row>
    <row r="27" spans="1:6" ht="45.6" customHeight="1" x14ac:dyDescent="0.25">
      <c r="A27" s="50"/>
      <c r="B27" s="181" t="s">
        <v>86</v>
      </c>
      <c r="C27" s="188"/>
      <c r="D27" s="93">
        <f>'2A. Aktivita 1'!D30+'2A. Aktivita 2'!D30+'2A. Aktivita 3'!D30</f>
        <v>0</v>
      </c>
      <c r="E27" s="88"/>
    </row>
    <row r="28" spans="1:6" x14ac:dyDescent="0.25">
      <c r="A28" s="50"/>
      <c r="B28" s="181" t="s">
        <v>72</v>
      </c>
      <c r="C28" s="188"/>
      <c r="D28" s="93">
        <f>'2A. Aktivita 1'!D31+'2A. Aktivita 2'!D31+'2A. Aktivita 3'!D31</f>
        <v>0</v>
      </c>
      <c r="E28" s="88"/>
    </row>
    <row r="29" spans="1:6" x14ac:dyDescent="0.25">
      <c r="A29" s="47" t="s">
        <v>75</v>
      </c>
      <c r="B29" s="48" t="s">
        <v>38</v>
      </c>
      <c r="C29" s="48"/>
      <c r="D29" s="51">
        <f>'2A. Aktivita 1'!D32+'2A. Aktivita 2'!D32+'2A. Aktivita 3'!D32</f>
        <v>0</v>
      </c>
      <c r="E29" s="61"/>
    </row>
    <row r="30" spans="1:6" x14ac:dyDescent="0.25">
      <c r="A30" s="49" t="s">
        <v>73</v>
      </c>
      <c r="B30" s="201" t="s">
        <v>128</v>
      </c>
      <c r="C30" s="195"/>
      <c r="D30" s="65">
        <f>'2A. Aktivita 1'!D33+'2A. Aktivita 2'!D33+'2A. Aktivita 3'!D33</f>
        <v>0</v>
      </c>
      <c r="E30" s="137"/>
      <c r="F30" s="46"/>
    </row>
    <row r="31" spans="1:6" x14ac:dyDescent="0.25">
      <c r="A31" s="49"/>
      <c r="B31" s="181" t="s">
        <v>87</v>
      </c>
      <c r="C31" s="188"/>
      <c r="D31" s="93">
        <f>'2A. Aktivita 1'!D34+'2A. Aktivita 2'!D34+'2A. Aktivita 3'!D34</f>
        <v>0</v>
      </c>
      <c r="E31" s="88"/>
      <c r="F31" s="46"/>
    </row>
    <row r="32" spans="1:6" x14ac:dyDescent="0.25">
      <c r="A32" s="49"/>
      <c r="B32" s="181" t="s">
        <v>88</v>
      </c>
      <c r="C32" s="188"/>
      <c r="D32" s="93">
        <f>'2A. Aktivita 1'!D35+'2A. Aktivita 2'!D35+'2A. Aktivita 3'!D35</f>
        <v>0</v>
      </c>
      <c r="E32" s="88"/>
      <c r="F32" s="46"/>
    </row>
    <row r="33" spans="1:7" x14ac:dyDescent="0.25">
      <c r="A33" s="49" t="s">
        <v>74</v>
      </c>
      <c r="B33" s="200" t="s">
        <v>89</v>
      </c>
      <c r="C33" s="188"/>
      <c r="D33" s="93">
        <f>'2A. Aktivita 1'!D36+'2A. Aktivita 2'!D36+'2A. Aktivita 3'!D36</f>
        <v>0</v>
      </c>
      <c r="E33" s="88"/>
    </row>
    <row r="34" spans="1:7" x14ac:dyDescent="0.25">
      <c r="A34" s="47" t="s">
        <v>76</v>
      </c>
      <c r="B34" s="48" t="s">
        <v>120</v>
      </c>
      <c r="C34" s="48"/>
      <c r="D34" s="51">
        <f>'2A. Aktivita 1'!D37+'2A. Aktivita 2'!D37+'2A. Aktivita 3'!D37</f>
        <v>0</v>
      </c>
      <c r="E34" s="61"/>
    </row>
    <row r="35" spans="1:7" x14ac:dyDescent="0.25">
      <c r="A35" s="49" t="s">
        <v>121</v>
      </c>
      <c r="B35" s="198" t="s">
        <v>122</v>
      </c>
      <c r="C35" s="199"/>
      <c r="D35" s="65">
        <f>'2A. Aktivita 1'!D38+'2A. Aktivita 2'!D38+'2A. Aktivita 3'!D38</f>
        <v>0</v>
      </c>
      <c r="E35" s="137"/>
    </row>
    <row r="36" spans="1:7" x14ac:dyDescent="0.25">
      <c r="A36" s="49"/>
      <c r="B36" s="181" t="s">
        <v>90</v>
      </c>
      <c r="C36" s="182"/>
      <c r="D36" s="93">
        <f>'2A. Aktivita 1'!D39+'2A. Aktivita 2'!D39+'2A. Aktivita 3'!D39</f>
        <v>0</v>
      </c>
      <c r="E36" s="88"/>
    </row>
    <row r="37" spans="1:7" x14ac:dyDescent="0.25">
      <c r="A37" s="50"/>
      <c r="B37" s="181" t="s">
        <v>91</v>
      </c>
      <c r="C37" s="182"/>
      <c r="D37" s="93">
        <f>'2A. Aktivita 1'!D40+'2A. Aktivita 2'!D40+'2A. Aktivita 3'!D40</f>
        <v>0</v>
      </c>
      <c r="E37" s="88"/>
    </row>
    <row r="38" spans="1:7" x14ac:dyDescent="0.25">
      <c r="A38" s="183" t="s">
        <v>92</v>
      </c>
      <c r="B38" s="184"/>
      <c r="C38" s="185"/>
      <c r="D38" s="52">
        <f>'2A. Aktivita 1'!D41+'2A. Aktivita 2'!D41+'2A. Aktivita 3'!D41</f>
        <v>0</v>
      </c>
      <c r="E38" s="52"/>
      <c r="F38" s="55"/>
      <c r="G38" s="54"/>
    </row>
    <row r="39" spans="1:7" x14ac:dyDescent="0.25">
      <c r="B39" s="14"/>
      <c r="C39" s="15"/>
      <c r="D39" s="15"/>
      <c r="E39" s="16"/>
    </row>
    <row r="40" spans="1:7" x14ac:dyDescent="0.25">
      <c r="B40" s="141"/>
      <c r="D40" s="142"/>
      <c r="E40" s="143"/>
    </row>
    <row r="41" spans="1:7" ht="14.45" customHeight="1" x14ac:dyDescent="0.25">
      <c r="A41" s="165" t="s">
        <v>36</v>
      </c>
      <c r="B41" s="165"/>
      <c r="C41" s="165"/>
      <c r="D41" s="165"/>
      <c r="E41" s="165"/>
    </row>
    <row r="42" spans="1:7" x14ac:dyDescent="0.25">
      <c r="A42" s="165"/>
      <c r="B42" s="165"/>
      <c r="C42" s="165"/>
      <c r="D42" s="165"/>
      <c r="E42" s="165"/>
    </row>
    <row r="43" spans="1:7" x14ac:dyDescent="0.25">
      <c r="B43" s="57"/>
      <c r="C43" s="17"/>
      <c r="D43" s="18"/>
      <c r="E43" s="16"/>
    </row>
    <row r="44" spans="1:7" ht="20.45" customHeight="1" x14ac:dyDescent="0.25">
      <c r="A44" s="162" t="s">
        <v>77</v>
      </c>
      <c r="B44" s="162"/>
      <c r="C44" s="162"/>
      <c r="D44" s="162"/>
      <c r="E44" s="162"/>
    </row>
    <row r="45" spans="1:7" ht="25.15" customHeight="1" x14ac:dyDescent="0.25">
      <c r="A45" s="162"/>
      <c r="B45" s="162"/>
      <c r="C45" s="162"/>
      <c r="D45" s="162"/>
      <c r="E45" s="162"/>
    </row>
    <row r="46" spans="1:7" x14ac:dyDescent="0.25">
      <c r="B46" s="15"/>
      <c r="C46" s="15"/>
      <c r="D46" s="15"/>
      <c r="E46"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row r="79" spans="2:5" x14ac:dyDescent="0.25">
      <c r="B79" s="15"/>
      <c r="C79" s="15"/>
      <c r="D79" s="15"/>
      <c r="E79" s="16"/>
    </row>
    <row r="80" spans="2:5" x14ac:dyDescent="0.25">
      <c r="B80" s="15"/>
      <c r="C80" s="15"/>
      <c r="D80" s="15"/>
      <c r="E80" s="16"/>
    </row>
    <row r="81" spans="2:5" x14ac:dyDescent="0.25">
      <c r="B81" s="15"/>
      <c r="C81" s="15"/>
      <c r="D81" s="15"/>
      <c r="E81" s="16"/>
    </row>
    <row r="82" spans="2:5" x14ac:dyDescent="0.25">
      <c r="B82" s="15"/>
      <c r="C82" s="15"/>
      <c r="D82" s="15"/>
      <c r="E82" s="16"/>
    </row>
    <row r="83" spans="2:5" x14ac:dyDescent="0.25">
      <c r="B83" s="15"/>
      <c r="C83" s="15"/>
      <c r="D83" s="15"/>
      <c r="E83" s="16"/>
    </row>
    <row r="84" spans="2:5" x14ac:dyDescent="0.25">
      <c r="B84" s="15"/>
      <c r="C84" s="15"/>
      <c r="D84" s="15"/>
      <c r="E84" s="16"/>
    </row>
    <row r="85" spans="2:5" x14ac:dyDescent="0.25">
      <c r="B85" s="15"/>
      <c r="C85" s="15"/>
      <c r="D85" s="15"/>
      <c r="E85" s="16"/>
    </row>
    <row r="86" spans="2:5" x14ac:dyDescent="0.25">
      <c r="B86" s="15"/>
      <c r="C86" s="15"/>
      <c r="D86" s="15"/>
      <c r="E86" s="16"/>
    </row>
    <row r="87" spans="2:5" x14ac:dyDescent="0.25">
      <c r="B87" s="15"/>
      <c r="C87" s="15"/>
      <c r="D87" s="15"/>
      <c r="E87" s="16"/>
    </row>
    <row r="88" spans="2:5" x14ac:dyDescent="0.25">
      <c r="B88" s="15"/>
      <c r="C88" s="15"/>
      <c r="D88" s="15"/>
      <c r="E88" s="16"/>
    </row>
    <row r="89" spans="2:5" x14ac:dyDescent="0.25">
      <c r="B89" s="15"/>
      <c r="C89" s="15"/>
      <c r="D89" s="15"/>
      <c r="E89" s="16"/>
    </row>
    <row r="90" spans="2:5" x14ac:dyDescent="0.25">
      <c r="B90" s="15"/>
      <c r="C90" s="15"/>
      <c r="D90" s="15"/>
      <c r="E90" s="16"/>
    </row>
  </sheetData>
  <sheetProtection algorithmName="SHA-512" hashValue="u/5KV5bw7yiExHG2jK1mZ+8UE8E8Gw6PIcbSw8sDvCQlSIhyPhBxiApYDjUaoYFdxRbRUfWWaNGSB2b/NRaBMg==" saltValue="D8dk+EQU3ZnID4KxN0hk2g==" spinCount="100000" sheet="1" objects="1" scenarios="1"/>
  <mergeCells count="40">
    <mergeCell ref="A44:E45"/>
    <mergeCell ref="B33:C33"/>
    <mergeCell ref="B35:C35"/>
    <mergeCell ref="B36:C36"/>
    <mergeCell ref="B37:C37"/>
    <mergeCell ref="A38:C38"/>
    <mergeCell ref="A41:E42"/>
    <mergeCell ref="B32:C32"/>
    <mergeCell ref="B20:C20"/>
    <mergeCell ref="B21:C21"/>
    <mergeCell ref="B22:C22"/>
    <mergeCell ref="B23:C23"/>
    <mergeCell ref="B24:C24"/>
    <mergeCell ref="B25:C25"/>
    <mergeCell ref="B26:C26"/>
    <mergeCell ref="B27:C27"/>
    <mergeCell ref="B28:C28"/>
    <mergeCell ref="B30:C30"/>
    <mergeCell ref="B31:C31"/>
    <mergeCell ref="B19:C19"/>
    <mergeCell ref="A5:B5"/>
    <mergeCell ref="A6:B6"/>
    <mergeCell ref="A7:D7"/>
    <mergeCell ref="B10:C10"/>
    <mergeCell ref="B11:C11"/>
    <mergeCell ref="B12:C12"/>
    <mergeCell ref="B13:C13"/>
    <mergeCell ref="B14:C14"/>
    <mergeCell ref="B16:C16"/>
    <mergeCell ref="B17:C17"/>
    <mergeCell ref="B18:C18"/>
    <mergeCell ref="A1:B1"/>
    <mergeCell ref="C1:D1"/>
    <mergeCell ref="E1:E4"/>
    <mergeCell ref="A2:B2"/>
    <mergeCell ref="C2:D2"/>
    <mergeCell ref="A3:B3"/>
    <mergeCell ref="C3:D3"/>
    <mergeCell ref="A4:B4"/>
    <mergeCell ref="C4:D4"/>
  </mergeCells>
  <conditionalFormatting sqref="A7:D7">
    <cfRule type="containsText" dxfId="64" priority="11" operator="containsText" text="Vratka">
      <formula>NOT(ISERROR(SEARCH("Vratka",A7)))</formula>
    </cfRule>
    <cfRule type="containsText" priority="12" operator="containsText" text="Vratka">
      <formula>NOT(ISERROR(SEARCH("Vratka",A7)))</formula>
    </cfRule>
  </conditionalFormatting>
  <conditionalFormatting sqref="C6:C7">
    <cfRule type="cellIs" dxfId="63" priority="6" operator="equal">
      <formula>0</formula>
    </cfRule>
  </conditionalFormatting>
  <conditionalFormatting sqref="E1">
    <cfRule type="containsText" dxfId="62" priority="7" operator="containsText" text="21">
      <formula>NOT(ISERROR(SEARCH("21",E1)))</formula>
    </cfRule>
    <cfRule type="cellIs" dxfId="61" priority="8" operator="equal">
      <formula>0</formula>
    </cfRule>
  </conditionalFormatting>
  <conditionalFormatting sqref="E7">
    <cfRule type="cellIs" dxfId="60" priority="3" operator="equal">
      <formula>0</formula>
    </cfRule>
    <cfRule type="cellIs" dxfId="59" priority="9" operator="lessThan">
      <formula>0</formula>
    </cfRule>
    <cfRule type="cellIs" dxfId="58" priority="10" operator="greaterThan">
      <formula>0</formula>
    </cfRule>
  </conditionalFormatting>
  <conditionalFormatting sqref="F7:G7">
    <cfRule type="containsText" dxfId="57" priority="5"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F38:G38">
    <cfRule type="containsText" dxfId="56" priority="2"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částky!!!!",F38)))</formula>
    </cfRule>
  </conditionalFormatting>
  <conditionalFormatting sqref="G7">
    <cfRule type="containsText" dxfId="55" priority="4" operator="containsText" text="VRAT">
      <formula>NOT(ISERROR(SEARCH("VRAT",G7)))</formula>
    </cfRule>
  </conditionalFormatting>
  <conditionalFormatting sqref="G38">
    <cfRule type="containsText" dxfId="54" priority="1" operator="containsText" text="VRAT">
      <formula>NOT(ISERROR(SEARCH("VRAT",G38)))</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510F2-8975-443A-90D2-FB77057C085D}">
  <sheetPr>
    <tabColor rgb="FF92D050"/>
  </sheetPr>
  <dimension ref="A1:K78"/>
  <sheetViews>
    <sheetView workbookViewId="0">
      <selection activeCell="B12" sqref="B12"/>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07" t="s">
        <v>37</v>
      </c>
      <c r="B1" s="208"/>
      <c r="C1" s="215" t="str">
        <f>IF('1. SOUHRNNÉ INFORMACE'!B5=0,"",'1. SOUHRNNÉ INFORMACE'!B5)</f>
        <v/>
      </c>
      <c r="D1" s="216"/>
      <c r="E1" s="172" t="str">
        <f>'1. SOUHRNNÉ INFORMACE'!B2</f>
        <v>OPH2023</v>
      </c>
    </row>
    <row r="2" spans="1:11" x14ac:dyDescent="0.25">
      <c r="A2" s="217" t="s">
        <v>25</v>
      </c>
      <c r="B2" s="218" t="s">
        <v>25</v>
      </c>
      <c r="C2" s="209" t="str">
        <f>IF('1. SOUHRNNÉ INFORMACE'!B6=0,"",'1. SOUHRNNÉ INFORMACE'!B6)</f>
        <v/>
      </c>
      <c r="D2" s="210"/>
      <c r="E2" s="173"/>
    </row>
    <row r="3" spans="1:11" x14ac:dyDescent="0.25">
      <c r="A3" s="98" t="s">
        <v>33</v>
      </c>
      <c r="B3" s="53" t="s">
        <v>33</v>
      </c>
      <c r="C3" s="209" t="str">
        <f>IF('1. SOUHRNNÉ INFORMACE'!B9=0,"",'1. SOUHRNNÉ INFORMACE'!B9)</f>
        <v/>
      </c>
      <c r="D3" s="210"/>
      <c r="E3" s="173"/>
    </row>
    <row r="4" spans="1:11" x14ac:dyDescent="0.25">
      <c r="A4" s="213" t="s">
        <v>34</v>
      </c>
      <c r="B4" s="214" t="s">
        <v>34</v>
      </c>
      <c r="C4" s="211" t="str">
        <f>IF('1. SOUHRNNÉ INFORMACE'!B10=0,"",'1. SOUHRNNÉ INFORMACE'!B10)</f>
        <v/>
      </c>
      <c r="D4" s="212"/>
      <c r="E4" s="173"/>
    </row>
    <row r="5" spans="1:11" ht="26.45" customHeight="1" x14ac:dyDescent="0.25">
      <c r="A5" s="192" t="str">
        <f>'2A. POUŽITÍ DOTACE-oblast B'!A6</f>
        <v>Oblast podpory B - Státní sportovní reprezentace</v>
      </c>
      <c r="B5" s="238"/>
      <c r="C5" s="58"/>
      <c r="D5" s="94" t="s">
        <v>132</v>
      </c>
      <c r="E5" s="100" t="str">
        <f>IF('1. SOUHRNNÉ INFORMACE'!E2=0,"",'1. SOUHRNNÉ INFORMACE'!E2)</f>
        <v/>
      </c>
    </row>
    <row r="6" spans="1:11" s="13" customFormat="1" ht="51.6" customHeight="1" x14ac:dyDescent="0.25">
      <c r="A6" s="219" t="s">
        <v>125</v>
      </c>
      <c r="B6" s="220"/>
      <c r="C6" s="221"/>
      <c r="D6" s="222"/>
      <c r="E6" s="223"/>
      <c r="K6" s="1"/>
    </row>
    <row r="7" spans="1:11" s="13" customFormat="1" ht="51.6" customHeight="1" x14ac:dyDescent="0.25">
      <c r="A7" s="224" t="s">
        <v>127</v>
      </c>
      <c r="B7" s="225"/>
      <c r="C7" s="226"/>
      <c r="D7" s="89"/>
      <c r="E7" s="101"/>
      <c r="K7" s="1"/>
    </row>
    <row r="8" spans="1:11" s="13" customFormat="1" ht="51.6" customHeight="1" x14ac:dyDescent="0.25">
      <c r="A8" s="224" t="s">
        <v>133</v>
      </c>
      <c r="B8" s="225"/>
      <c r="C8" s="226"/>
      <c r="D8" s="89"/>
      <c r="E8" s="104"/>
      <c r="K8" s="1"/>
    </row>
    <row r="9" spans="1:11" s="13" customFormat="1" ht="43.5" customHeight="1" x14ac:dyDescent="0.25">
      <c r="A9" s="224" t="s">
        <v>140</v>
      </c>
      <c r="B9" s="225"/>
      <c r="C9" s="226"/>
      <c r="D9" s="89"/>
      <c r="E9" s="115" t="str">
        <f>IF(AND(E7="AKTIVITA NEZÁVAZNÁ DLE BODU 8.",D9&gt;0),"!!!CHYBA na BUŇCE D9",IF(AND(E7="AKTIVITA ZÁVAZNÁ DLE BODU 7.",D9&gt;D7/10),"!!!CHYBA na BUŇCE D9",""))</f>
        <v/>
      </c>
      <c r="F9" s="205"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06"/>
      <c r="K9" s="1"/>
    </row>
    <row r="10" spans="1:11" ht="45" customHeight="1" x14ac:dyDescent="0.25">
      <c r="A10" s="227" t="s">
        <v>126</v>
      </c>
      <c r="B10" s="228"/>
      <c r="C10" s="229"/>
      <c r="D10" s="114">
        <f>D41</f>
        <v>0</v>
      </c>
      <c r="E10" s="102">
        <f>D7-D8-D9-D10</f>
        <v>0</v>
      </c>
      <c r="F10" s="232"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32"/>
      <c r="H10" s="232"/>
      <c r="I10" s="232"/>
    </row>
    <row r="11" spans="1:11" ht="15.75" x14ac:dyDescent="0.25">
      <c r="A11" s="103"/>
      <c r="B11" s="79"/>
      <c r="C11" s="80"/>
      <c r="D11" s="81"/>
      <c r="E11" s="104"/>
      <c r="F11" s="2"/>
    </row>
    <row r="12" spans="1:11" x14ac:dyDescent="0.25">
      <c r="A12" s="105" t="s">
        <v>62</v>
      </c>
      <c r="B12" s="106" t="s">
        <v>61</v>
      </c>
      <c r="C12" s="106"/>
      <c r="D12" s="107">
        <f>SUM(D13,D16,D17)</f>
        <v>0</v>
      </c>
      <c r="E12" s="108"/>
    </row>
    <row r="13" spans="1:11" x14ac:dyDescent="0.25">
      <c r="A13" s="77" t="s">
        <v>63</v>
      </c>
      <c r="B13" s="186" t="s">
        <v>65</v>
      </c>
      <c r="C13" s="187"/>
      <c r="D13" s="71">
        <f>SUM(D14:D15)</f>
        <v>0</v>
      </c>
      <c r="E13" s="109"/>
    </row>
    <row r="14" spans="1:11" ht="56.25" customHeight="1" x14ac:dyDescent="0.25">
      <c r="A14" s="50"/>
      <c r="B14" s="181" t="s">
        <v>94</v>
      </c>
      <c r="C14" s="188"/>
      <c r="D14" s="74"/>
      <c r="E14" s="110"/>
    </row>
    <row r="15" spans="1:11" x14ac:dyDescent="0.25">
      <c r="A15" s="50"/>
      <c r="B15" s="181" t="s">
        <v>82</v>
      </c>
      <c r="C15" s="188"/>
      <c r="D15" s="74"/>
      <c r="E15" s="110"/>
      <c r="F15" s="46"/>
    </row>
    <row r="16" spans="1:11" x14ac:dyDescent="0.25">
      <c r="A16" s="49" t="s">
        <v>79</v>
      </c>
      <c r="B16" s="189" t="s">
        <v>80</v>
      </c>
      <c r="C16" s="190"/>
      <c r="D16" s="74"/>
      <c r="E16" s="110"/>
      <c r="F16" s="46"/>
    </row>
    <row r="17" spans="1:6" x14ac:dyDescent="0.25">
      <c r="A17" s="49" t="s">
        <v>83</v>
      </c>
      <c r="B17" s="191" t="s">
        <v>84</v>
      </c>
      <c r="C17" s="190"/>
      <c r="D17" s="75"/>
      <c r="E17" s="110"/>
      <c r="F17" s="46"/>
    </row>
    <row r="18" spans="1:6" x14ac:dyDescent="0.25">
      <c r="A18" s="47" t="s">
        <v>64</v>
      </c>
      <c r="B18" s="48" t="s">
        <v>66</v>
      </c>
      <c r="C18" s="48"/>
      <c r="D18" s="51">
        <f>SUM(D19,D22,D25)</f>
        <v>0</v>
      </c>
      <c r="E18" s="61"/>
      <c r="F18" s="46"/>
    </row>
    <row r="19" spans="1:6" x14ac:dyDescent="0.25">
      <c r="A19" s="49" t="s">
        <v>67</v>
      </c>
      <c r="B19" s="194" t="s">
        <v>68</v>
      </c>
      <c r="C19" s="195"/>
      <c r="D19" s="139">
        <f>SUM(D20:D21)</f>
        <v>0</v>
      </c>
      <c r="E19" s="116"/>
      <c r="F19" s="46"/>
    </row>
    <row r="20" spans="1:6" ht="28.15" customHeight="1" x14ac:dyDescent="0.25">
      <c r="A20" s="49"/>
      <c r="B20" s="196" t="s">
        <v>145</v>
      </c>
      <c r="C20" s="197"/>
      <c r="D20" s="74"/>
      <c r="E20" s="138"/>
      <c r="F20" s="46"/>
    </row>
    <row r="21" spans="1:6" x14ac:dyDescent="0.25">
      <c r="A21" s="49"/>
      <c r="B21" s="196" t="s">
        <v>146</v>
      </c>
      <c r="C21" s="197"/>
      <c r="D21" s="74"/>
      <c r="E21" s="138"/>
      <c r="F21" s="46"/>
    </row>
    <row r="22" spans="1:6" x14ac:dyDescent="0.25">
      <c r="A22" s="49" t="s">
        <v>69</v>
      </c>
      <c r="B22" s="194" t="s">
        <v>81</v>
      </c>
      <c r="C22" s="195"/>
      <c r="D22" s="91">
        <f>SUM(D23:D24)</f>
        <v>0</v>
      </c>
      <c r="E22" s="111"/>
      <c r="F22" s="46"/>
    </row>
    <row r="23" spans="1:6" x14ac:dyDescent="0.25">
      <c r="A23" s="49"/>
      <c r="B23" s="200" t="s">
        <v>85</v>
      </c>
      <c r="C23" s="188"/>
      <c r="D23" s="74"/>
      <c r="E23" s="110"/>
      <c r="F23" s="46"/>
    </row>
    <row r="24" spans="1:6" ht="29.45" customHeight="1" x14ac:dyDescent="0.25">
      <c r="A24" s="49"/>
      <c r="B24" s="202" t="s">
        <v>129</v>
      </c>
      <c r="C24" s="203"/>
      <c r="D24" s="74"/>
      <c r="E24" s="110"/>
      <c r="F24" s="46"/>
    </row>
    <row r="25" spans="1:6" x14ac:dyDescent="0.25">
      <c r="A25" s="49" t="s">
        <v>70</v>
      </c>
      <c r="B25" s="198" t="s">
        <v>71</v>
      </c>
      <c r="C25" s="199"/>
      <c r="D25" s="71">
        <f>SUM(D26:D31)</f>
        <v>0</v>
      </c>
      <c r="E25" s="109"/>
      <c r="F25" s="46"/>
    </row>
    <row r="26" spans="1:6" x14ac:dyDescent="0.25">
      <c r="A26" s="50"/>
      <c r="B26" s="181" t="s">
        <v>148</v>
      </c>
      <c r="C26" s="188"/>
      <c r="D26" s="74"/>
      <c r="E26" s="110"/>
      <c r="F26" s="46"/>
    </row>
    <row r="27" spans="1:6" ht="32.450000000000003" customHeight="1" x14ac:dyDescent="0.25">
      <c r="A27" s="50"/>
      <c r="B27" s="181" t="s">
        <v>150</v>
      </c>
      <c r="C27" s="188"/>
      <c r="D27" s="74"/>
      <c r="E27" s="110"/>
    </row>
    <row r="28" spans="1:6" ht="30.6" customHeight="1" x14ac:dyDescent="0.25">
      <c r="A28" s="50"/>
      <c r="B28" s="181" t="s">
        <v>149</v>
      </c>
      <c r="C28" s="188"/>
      <c r="D28" s="74"/>
      <c r="E28" s="110"/>
    </row>
    <row r="29" spans="1:6" ht="39.950000000000003" customHeight="1" x14ac:dyDescent="0.25">
      <c r="A29" s="50"/>
      <c r="B29" s="202" t="s">
        <v>151</v>
      </c>
      <c r="C29" s="204"/>
      <c r="D29" s="74"/>
      <c r="E29" s="110"/>
    </row>
    <row r="30" spans="1:6" ht="45.6" customHeight="1" x14ac:dyDescent="0.25">
      <c r="A30" s="50"/>
      <c r="B30" s="181" t="s">
        <v>86</v>
      </c>
      <c r="C30" s="188"/>
      <c r="D30" s="74"/>
      <c r="E30" s="110"/>
    </row>
    <row r="31" spans="1:6" ht="14.45" customHeight="1" x14ac:dyDescent="0.25">
      <c r="A31" s="50"/>
      <c r="B31" s="181" t="s">
        <v>72</v>
      </c>
      <c r="C31" s="188"/>
      <c r="D31" s="74"/>
      <c r="E31" s="110"/>
    </row>
    <row r="32" spans="1:6" ht="14.45" customHeight="1" x14ac:dyDescent="0.25">
      <c r="A32" s="47" t="s">
        <v>75</v>
      </c>
      <c r="B32" s="48" t="s">
        <v>38</v>
      </c>
      <c r="C32" s="48"/>
      <c r="D32" s="51">
        <f>SUM(D33,D36)</f>
        <v>0</v>
      </c>
      <c r="E32" s="61"/>
    </row>
    <row r="33" spans="1:10" x14ac:dyDescent="0.25">
      <c r="A33" s="49" t="s">
        <v>73</v>
      </c>
      <c r="B33" s="201" t="s">
        <v>128</v>
      </c>
      <c r="C33" s="195"/>
      <c r="D33" s="65">
        <f>SUM(D34:D35)</f>
        <v>0</v>
      </c>
      <c r="E33" s="109"/>
      <c r="F33" s="46"/>
    </row>
    <row r="34" spans="1:10" x14ac:dyDescent="0.25">
      <c r="A34" s="49"/>
      <c r="B34" s="181" t="s">
        <v>87</v>
      </c>
      <c r="C34" s="188"/>
      <c r="D34" s="74"/>
      <c r="E34" s="110"/>
      <c r="F34" s="46"/>
    </row>
    <row r="35" spans="1:10" x14ac:dyDescent="0.25">
      <c r="A35" s="49"/>
      <c r="B35" s="181" t="s">
        <v>88</v>
      </c>
      <c r="C35" s="188"/>
      <c r="D35" s="74"/>
      <c r="E35" s="110"/>
      <c r="F35" s="46"/>
    </row>
    <row r="36" spans="1:10" x14ac:dyDescent="0.25">
      <c r="A36" s="49" t="s">
        <v>74</v>
      </c>
      <c r="B36" s="200" t="s">
        <v>89</v>
      </c>
      <c r="C36" s="188"/>
      <c r="D36" s="74"/>
      <c r="E36" s="110"/>
    </row>
    <row r="37" spans="1:10" x14ac:dyDescent="0.25">
      <c r="A37" s="47" t="s">
        <v>76</v>
      </c>
      <c r="B37" s="48" t="s">
        <v>120</v>
      </c>
      <c r="C37" s="48"/>
      <c r="D37" s="51">
        <f>D38</f>
        <v>0</v>
      </c>
      <c r="E37" s="61"/>
    </row>
    <row r="38" spans="1:10" x14ac:dyDescent="0.25">
      <c r="A38" s="49" t="s">
        <v>121</v>
      </c>
      <c r="B38" s="198" t="s">
        <v>122</v>
      </c>
      <c r="C38" s="199"/>
      <c r="D38" s="65">
        <f>SUM(D39:D40)</f>
        <v>0</v>
      </c>
      <c r="E38" s="109"/>
    </row>
    <row r="39" spans="1:10" x14ac:dyDescent="0.25">
      <c r="A39" s="49"/>
      <c r="B39" s="181" t="s">
        <v>90</v>
      </c>
      <c r="C39" s="182"/>
      <c r="D39" s="74"/>
      <c r="E39" s="110"/>
    </row>
    <row r="40" spans="1:10" x14ac:dyDescent="0.25">
      <c r="A40" s="50"/>
      <c r="B40" s="181" t="s">
        <v>91</v>
      </c>
      <c r="C40" s="182"/>
      <c r="D40" s="74"/>
      <c r="E40" s="110"/>
    </row>
    <row r="41" spans="1:10" ht="15.75" thickBot="1" x14ac:dyDescent="0.3">
      <c r="A41" s="235" t="s">
        <v>92</v>
      </c>
      <c r="B41" s="236"/>
      <c r="C41" s="237"/>
      <c r="D41" s="112">
        <f>SUM(D12,D18,D32,D37)</f>
        <v>0</v>
      </c>
      <c r="E41" s="113"/>
      <c r="F41" s="55"/>
      <c r="G41" s="54"/>
    </row>
    <row r="42" spans="1:10" ht="56.1" customHeight="1" x14ac:dyDescent="0.25">
      <c r="A42" s="233" t="s">
        <v>144</v>
      </c>
      <c r="B42" s="234"/>
      <c r="C42" s="206"/>
      <c r="D42" s="206"/>
      <c r="J42" s="45"/>
    </row>
    <row r="43" spans="1:10" ht="14.45" customHeight="1"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sheetData>
  <sheetProtection algorithmName="SHA-512" hashValue="czym8p1GlT/TSAYvtyDvKiO9X8Mx3lxxoqLV7YtIQCe+frRaFt77gUr9rJaoH03UFZo1RcDqp4zB7js4RulOqA==" saltValue="HOIJ9RQYuChxjk+WSaN+Wg==" spinCount="100000" sheet="1" objects="1" scenarios="1"/>
  <mergeCells count="44">
    <mergeCell ref="B38:C38"/>
    <mergeCell ref="B39:C39"/>
    <mergeCell ref="B40:C40"/>
    <mergeCell ref="A41:C41"/>
    <mergeCell ref="A42:D42"/>
    <mergeCell ref="B23:C23"/>
    <mergeCell ref="A10:C10"/>
    <mergeCell ref="A6:B6"/>
    <mergeCell ref="C6:E6"/>
    <mergeCell ref="A7:C7"/>
    <mergeCell ref="A8:C8"/>
    <mergeCell ref="B17:C17"/>
    <mergeCell ref="B19:C19"/>
    <mergeCell ref="B20:C20"/>
    <mergeCell ref="B21:C21"/>
    <mergeCell ref="B22:C22"/>
    <mergeCell ref="B35:C35"/>
    <mergeCell ref="B36:C36"/>
    <mergeCell ref="B24:C24"/>
    <mergeCell ref="B25:C25"/>
    <mergeCell ref="B26:C26"/>
    <mergeCell ref="B27:C27"/>
    <mergeCell ref="B28:C28"/>
    <mergeCell ref="B29:C29"/>
    <mergeCell ref="B30:C30"/>
    <mergeCell ref="B31:C31"/>
    <mergeCell ref="B33:C33"/>
    <mergeCell ref="B34:C34"/>
    <mergeCell ref="F10:I10"/>
    <mergeCell ref="B13:C13"/>
    <mergeCell ref="B14:C14"/>
    <mergeCell ref="B15:C15"/>
    <mergeCell ref="B16:C16"/>
    <mergeCell ref="A9:C9"/>
    <mergeCell ref="F9:G9"/>
    <mergeCell ref="A1:B1"/>
    <mergeCell ref="C1:D1"/>
    <mergeCell ref="E1:E4"/>
    <mergeCell ref="A2:B2"/>
    <mergeCell ref="C2:D2"/>
    <mergeCell ref="C3:D3"/>
    <mergeCell ref="A4:B4"/>
    <mergeCell ref="C4:D4"/>
    <mergeCell ref="A5:B5"/>
  </mergeCells>
  <conditionalFormatting sqref="A9:E9">
    <cfRule type="expression" dxfId="53" priority="10">
      <formula>$E$7="AKTIVITA NEZÁVAZNÁ DLE BODU 8."</formula>
    </cfRule>
  </conditionalFormatting>
  <conditionalFormatting sqref="D7:D9 C6 D14:D17">
    <cfRule type="containsBlanks" dxfId="52" priority="18">
      <formula>LEN(TRIM(C6))=0</formula>
    </cfRule>
  </conditionalFormatting>
  <conditionalFormatting sqref="D9">
    <cfRule type="expression" dxfId="51" priority="2">
      <formula>AND(E7="AKTIVITA ZÁVAZNÁ DLE BODU 7.",D9&gt;D7/10)</formula>
    </cfRule>
    <cfRule type="expression" dxfId="50" priority="9">
      <formula>AND($E$7="AKTIVITA NEZÁVAZNÁ DLE BODU 8.",$D$9&gt;0)</formula>
    </cfRule>
  </conditionalFormatting>
  <conditionalFormatting sqref="D20:D21">
    <cfRule type="cellIs" dxfId="49" priority="1" operator="equal">
      <formula>0</formula>
    </cfRule>
  </conditionalFormatting>
  <conditionalFormatting sqref="D23:D24">
    <cfRule type="cellIs" dxfId="48" priority="11" operator="equal">
      <formula>0</formula>
    </cfRule>
  </conditionalFormatting>
  <conditionalFormatting sqref="D26:D31 B42">
    <cfRule type="cellIs" dxfId="47" priority="4" operator="equal">
      <formula>0</formula>
    </cfRule>
  </conditionalFormatting>
  <conditionalFormatting sqref="D34:D36">
    <cfRule type="cellIs" dxfId="46" priority="12" operator="equal">
      <formula>0</formula>
    </cfRule>
  </conditionalFormatting>
  <conditionalFormatting sqref="D39:D40">
    <cfRule type="cellIs" dxfId="45" priority="13" operator="equal">
      <formula>0</formula>
    </cfRule>
  </conditionalFormatting>
  <conditionalFormatting sqref="E1">
    <cfRule type="containsText" dxfId="44" priority="14" operator="containsText" text="21">
      <formula>NOT(ISERROR(SEARCH("21",E1)))</formula>
    </cfRule>
    <cfRule type="cellIs" dxfId="43" priority="15" operator="equal">
      <formula>0</formula>
    </cfRule>
  </conditionalFormatting>
  <conditionalFormatting sqref="E7">
    <cfRule type="cellIs" dxfId="42" priority="3" operator="equal">
      <formula>0</formula>
    </cfRule>
  </conditionalFormatting>
  <conditionalFormatting sqref="E10">
    <cfRule type="cellIs" dxfId="41" priority="5" operator="lessThan">
      <formula>0</formula>
    </cfRule>
    <cfRule type="cellIs" dxfId="40" priority="6" operator="greaterThan">
      <formula>0</formula>
    </cfRule>
  </conditionalFormatting>
  <conditionalFormatting sqref="F41:G41">
    <cfRule type="containsText" dxfId="39" priority="1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10:I10">
    <cfRule type="containsText" dxfId="38" priority="7" operator="containsText" text="Vratka">
      <formula>NOT(ISERROR(SEARCH("Vratka",F10)))</formula>
    </cfRule>
    <cfRule type="containsText" priority="8" operator="containsText" text="Vratka">
      <formula>NOT(ISERROR(SEARCH("Vratka",F10)))</formula>
    </cfRule>
  </conditionalFormatting>
  <conditionalFormatting sqref="G41">
    <cfRule type="containsText" dxfId="37" priority="16" operator="containsText" text="VRAT">
      <formula>NOT(ISERROR(SEARCH("VRAT",G41)))</formula>
    </cfRule>
  </conditionalFormatting>
  <dataValidations count="1">
    <dataValidation type="list" allowBlank="1" showInputMessage="1" showErrorMessage="1" sqref="E7" xr:uid="{609B3CD1-7613-449C-AEE1-19568D76C9A4}">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3BCF1-5C6D-4EFF-AD74-19C45ADAB134}">
  <sheetPr>
    <tabColor rgb="FF92D050"/>
  </sheetPr>
  <dimension ref="A1:K78"/>
  <sheetViews>
    <sheetView workbookViewId="0">
      <selection activeCell="F9" sqref="F9:G9"/>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07" t="s">
        <v>37</v>
      </c>
      <c r="B1" s="208"/>
      <c r="C1" s="215" t="str">
        <f>IF('1. SOUHRNNÉ INFORMACE'!B5=0,"",'1. SOUHRNNÉ INFORMACE'!B5)</f>
        <v/>
      </c>
      <c r="D1" s="216"/>
      <c r="E1" s="172" t="str">
        <f>'1. SOUHRNNÉ INFORMACE'!B2</f>
        <v>OPH2023</v>
      </c>
    </row>
    <row r="2" spans="1:11" x14ac:dyDescent="0.25">
      <c r="A2" s="217" t="s">
        <v>25</v>
      </c>
      <c r="B2" s="218" t="s">
        <v>25</v>
      </c>
      <c r="C2" s="209" t="str">
        <f>IF('1. SOUHRNNÉ INFORMACE'!B6=0,"",'1. SOUHRNNÉ INFORMACE'!B6)</f>
        <v/>
      </c>
      <c r="D2" s="210"/>
      <c r="E2" s="173"/>
    </row>
    <row r="3" spans="1:11" x14ac:dyDescent="0.25">
      <c r="A3" s="98" t="s">
        <v>33</v>
      </c>
      <c r="B3" s="53" t="s">
        <v>33</v>
      </c>
      <c r="C3" s="209" t="str">
        <f>IF('1. SOUHRNNÉ INFORMACE'!B9=0,"",'1. SOUHRNNÉ INFORMACE'!B9)</f>
        <v/>
      </c>
      <c r="D3" s="210"/>
      <c r="E3" s="173"/>
    </row>
    <row r="4" spans="1:11" x14ac:dyDescent="0.25">
      <c r="A4" s="213" t="s">
        <v>34</v>
      </c>
      <c r="B4" s="214" t="s">
        <v>34</v>
      </c>
      <c r="C4" s="211" t="str">
        <f>IF('1. SOUHRNNÉ INFORMACE'!B10=0,"",'1. SOUHRNNÉ INFORMACE'!B10)</f>
        <v/>
      </c>
      <c r="D4" s="212"/>
      <c r="E4" s="173"/>
    </row>
    <row r="5" spans="1:11" ht="26.45" customHeight="1" x14ac:dyDescent="0.25">
      <c r="A5" s="192" t="str">
        <f>'2A. POUŽITÍ DOTACE-oblast B'!A6</f>
        <v>Oblast podpory B - Státní sportovní reprezentace</v>
      </c>
      <c r="B5" s="238"/>
      <c r="C5" s="58"/>
      <c r="D5" s="94" t="s">
        <v>132</v>
      </c>
      <c r="E5" s="100" t="str">
        <f>IF('1. SOUHRNNÉ INFORMACE'!E2=0,"",'1. SOUHRNNÉ INFORMACE'!E2)</f>
        <v/>
      </c>
    </row>
    <row r="6" spans="1:11" s="13" customFormat="1" ht="51.6" customHeight="1" x14ac:dyDescent="0.25">
      <c r="A6" s="219" t="s">
        <v>130</v>
      </c>
      <c r="B6" s="220"/>
      <c r="C6" s="221"/>
      <c r="D6" s="222"/>
      <c r="E6" s="223"/>
      <c r="K6" s="1"/>
    </row>
    <row r="7" spans="1:11" s="13" customFormat="1" ht="51.6" customHeight="1" x14ac:dyDescent="0.25">
      <c r="A7" s="224" t="s">
        <v>127</v>
      </c>
      <c r="B7" s="225"/>
      <c r="C7" s="226"/>
      <c r="D7" s="89"/>
      <c r="E7" s="101"/>
      <c r="K7" s="1"/>
    </row>
    <row r="8" spans="1:11" s="13" customFormat="1" ht="51.6" customHeight="1" x14ac:dyDescent="0.25">
      <c r="A8" s="224" t="s">
        <v>133</v>
      </c>
      <c r="B8" s="225"/>
      <c r="C8" s="226"/>
      <c r="D8" s="89"/>
      <c r="E8" s="104"/>
      <c r="K8" s="1"/>
    </row>
    <row r="9" spans="1:11" s="13" customFormat="1" ht="43.5" customHeight="1" x14ac:dyDescent="0.25">
      <c r="A9" s="224" t="s">
        <v>140</v>
      </c>
      <c r="B9" s="225"/>
      <c r="C9" s="226"/>
      <c r="D9" s="89"/>
      <c r="E9" s="115" t="str">
        <f>IF(AND(E7="AKTIVITA NEZÁVAZNÁ DLE BODU 8.",D9&gt;0),"!!!CHYBA na BUŇCE D9",IF(AND(E7="AKTIVITA ZÁVAZNÁ DLE BODU 7.",D9&gt;D7/10),"!!!CHYBA na BUŇCE D9",""))</f>
        <v/>
      </c>
      <c r="F9" s="205"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06"/>
      <c r="K9" s="1"/>
    </row>
    <row r="10" spans="1:11" ht="45" customHeight="1" x14ac:dyDescent="0.25">
      <c r="A10" s="227" t="s">
        <v>126</v>
      </c>
      <c r="B10" s="228"/>
      <c r="C10" s="229"/>
      <c r="D10" s="114">
        <f>D41</f>
        <v>0</v>
      </c>
      <c r="E10" s="102">
        <f>D7-D8-D9-D10</f>
        <v>0</v>
      </c>
      <c r="F10" s="232"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32"/>
      <c r="H10" s="232"/>
      <c r="I10" s="232"/>
    </row>
    <row r="11" spans="1:11" ht="15.75" x14ac:dyDescent="0.25">
      <c r="A11" s="103"/>
      <c r="B11" s="79"/>
      <c r="C11" s="80"/>
      <c r="D11" s="81"/>
      <c r="E11" s="104"/>
      <c r="F11" s="2"/>
    </row>
    <row r="12" spans="1:11" x14ac:dyDescent="0.25">
      <c r="A12" s="105" t="s">
        <v>62</v>
      </c>
      <c r="B12" s="106" t="s">
        <v>61</v>
      </c>
      <c r="C12" s="106"/>
      <c r="D12" s="107">
        <f>SUM(D13,D16,D17)</f>
        <v>0</v>
      </c>
      <c r="E12" s="108"/>
    </row>
    <row r="13" spans="1:11" x14ac:dyDescent="0.25">
      <c r="A13" s="77" t="s">
        <v>63</v>
      </c>
      <c r="B13" s="186" t="s">
        <v>65</v>
      </c>
      <c r="C13" s="187"/>
      <c r="D13" s="71">
        <f>SUM(D14:D15)</f>
        <v>0</v>
      </c>
      <c r="E13" s="109"/>
    </row>
    <row r="14" spans="1:11" ht="56.25" customHeight="1" x14ac:dyDescent="0.25">
      <c r="A14" s="50"/>
      <c r="B14" s="181" t="s">
        <v>94</v>
      </c>
      <c r="C14" s="188"/>
      <c r="D14" s="74"/>
      <c r="E14" s="110"/>
    </row>
    <row r="15" spans="1:11" x14ac:dyDescent="0.25">
      <c r="A15" s="50"/>
      <c r="B15" s="181" t="s">
        <v>82</v>
      </c>
      <c r="C15" s="188"/>
      <c r="D15" s="74"/>
      <c r="E15" s="110"/>
      <c r="F15" s="46"/>
    </row>
    <row r="16" spans="1:11" x14ac:dyDescent="0.25">
      <c r="A16" s="49" t="s">
        <v>79</v>
      </c>
      <c r="B16" s="189" t="s">
        <v>80</v>
      </c>
      <c r="C16" s="190"/>
      <c r="D16" s="74"/>
      <c r="E16" s="110"/>
      <c r="F16" s="46"/>
    </row>
    <row r="17" spans="1:6" x14ac:dyDescent="0.25">
      <c r="A17" s="49" t="s">
        <v>83</v>
      </c>
      <c r="B17" s="191" t="s">
        <v>84</v>
      </c>
      <c r="C17" s="190"/>
      <c r="D17" s="75"/>
      <c r="E17" s="110"/>
      <c r="F17" s="46"/>
    </row>
    <row r="18" spans="1:6" x14ac:dyDescent="0.25">
      <c r="A18" s="47" t="s">
        <v>64</v>
      </c>
      <c r="B18" s="48" t="s">
        <v>66</v>
      </c>
      <c r="C18" s="48"/>
      <c r="D18" s="51">
        <f>SUM(D19,D22,D25)</f>
        <v>0</v>
      </c>
      <c r="E18" s="61"/>
      <c r="F18" s="46"/>
    </row>
    <row r="19" spans="1:6" x14ac:dyDescent="0.25">
      <c r="A19" s="49" t="s">
        <v>67</v>
      </c>
      <c r="B19" s="194" t="s">
        <v>68</v>
      </c>
      <c r="C19" s="195"/>
      <c r="D19" s="139">
        <f>SUM(D20:D21)</f>
        <v>0</v>
      </c>
      <c r="E19" s="116"/>
      <c r="F19" s="46"/>
    </row>
    <row r="20" spans="1:6" ht="28.15" customHeight="1" x14ac:dyDescent="0.25">
      <c r="A20" s="49"/>
      <c r="B20" s="196" t="s">
        <v>145</v>
      </c>
      <c r="C20" s="197"/>
      <c r="D20" s="74"/>
      <c r="E20" s="138"/>
      <c r="F20" s="46"/>
    </row>
    <row r="21" spans="1:6" x14ac:dyDescent="0.25">
      <c r="A21" s="49"/>
      <c r="B21" s="196" t="s">
        <v>146</v>
      </c>
      <c r="C21" s="197"/>
      <c r="D21" s="74"/>
      <c r="E21" s="138"/>
      <c r="F21" s="46"/>
    </row>
    <row r="22" spans="1:6" x14ac:dyDescent="0.25">
      <c r="A22" s="49" t="s">
        <v>69</v>
      </c>
      <c r="B22" s="194" t="s">
        <v>81</v>
      </c>
      <c r="C22" s="195"/>
      <c r="D22" s="91">
        <f>SUM(D23:D24)</f>
        <v>0</v>
      </c>
      <c r="E22" s="111"/>
      <c r="F22" s="46"/>
    </row>
    <row r="23" spans="1:6" x14ac:dyDescent="0.25">
      <c r="A23" s="49"/>
      <c r="B23" s="200" t="s">
        <v>85</v>
      </c>
      <c r="C23" s="188"/>
      <c r="D23" s="74"/>
      <c r="E23" s="110"/>
      <c r="F23" s="46"/>
    </row>
    <row r="24" spans="1:6" ht="29.45" customHeight="1" x14ac:dyDescent="0.25">
      <c r="A24" s="49"/>
      <c r="B24" s="202" t="s">
        <v>129</v>
      </c>
      <c r="C24" s="203"/>
      <c r="D24" s="74"/>
      <c r="E24" s="110"/>
      <c r="F24" s="46"/>
    </row>
    <row r="25" spans="1:6" x14ac:dyDescent="0.25">
      <c r="A25" s="49" t="s">
        <v>70</v>
      </c>
      <c r="B25" s="198" t="s">
        <v>71</v>
      </c>
      <c r="C25" s="199"/>
      <c r="D25" s="71">
        <f>SUM(D26:D31)</f>
        <v>0</v>
      </c>
      <c r="E25" s="109"/>
      <c r="F25" s="46"/>
    </row>
    <row r="26" spans="1:6" x14ac:dyDescent="0.25">
      <c r="A26" s="50"/>
      <c r="B26" s="181" t="s">
        <v>148</v>
      </c>
      <c r="C26" s="188"/>
      <c r="D26" s="74"/>
      <c r="E26" s="110"/>
      <c r="F26" s="46"/>
    </row>
    <row r="27" spans="1:6" ht="32.450000000000003" customHeight="1" x14ac:dyDescent="0.25">
      <c r="A27" s="50"/>
      <c r="B27" s="181" t="s">
        <v>150</v>
      </c>
      <c r="C27" s="188"/>
      <c r="D27" s="74"/>
      <c r="E27" s="110"/>
    </row>
    <row r="28" spans="1:6" ht="30.6" customHeight="1" x14ac:dyDescent="0.25">
      <c r="A28" s="50"/>
      <c r="B28" s="181" t="s">
        <v>149</v>
      </c>
      <c r="C28" s="188"/>
      <c r="D28" s="74"/>
      <c r="E28" s="110"/>
    </row>
    <row r="29" spans="1:6" ht="39.950000000000003" customHeight="1" x14ac:dyDescent="0.25">
      <c r="A29" s="50"/>
      <c r="B29" s="202" t="s">
        <v>151</v>
      </c>
      <c r="C29" s="204"/>
      <c r="D29" s="74"/>
      <c r="E29" s="110"/>
    </row>
    <row r="30" spans="1:6" ht="45.6" customHeight="1" x14ac:dyDescent="0.25">
      <c r="A30" s="50"/>
      <c r="B30" s="181" t="s">
        <v>86</v>
      </c>
      <c r="C30" s="188"/>
      <c r="D30" s="74"/>
      <c r="E30" s="110"/>
    </row>
    <row r="31" spans="1:6" ht="14.45" customHeight="1" x14ac:dyDescent="0.25">
      <c r="A31" s="50"/>
      <c r="B31" s="181" t="s">
        <v>72</v>
      </c>
      <c r="C31" s="188"/>
      <c r="D31" s="74"/>
      <c r="E31" s="110"/>
    </row>
    <row r="32" spans="1:6" ht="14.45" customHeight="1" x14ac:dyDescent="0.25">
      <c r="A32" s="47" t="s">
        <v>75</v>
      </c>
      <c r="B32" s="48" t="s">
        <v>38</v>
      </c>
      <c r="C32" s="48"/>
      <c r="D32" s="51">
        <f>SUM(D33,D36)</f>
        <v>0</v>
      </c>
      <c r="E32" s="61"/>
    </row>
    <row r="33" spans="1:10" x14ac:dyDescent="0.25">
      <c r="A33" s="49" t="s">
        <v>73</v>
      </c>
      <c r="B33" s="201" t="s">
        <v>128</v>
      </c>
      <c r="C33" s="195"/>
      <c r="D33" s="65">
        <f>SUM(D34:D35)</f>
        <v>0</v>
      </c>
      <c r="E33" s="109"/>
      <c r="F33" s="46"/>
    </row>
    <row r="34" spans="1:10" x14ac:dyDescent="0.25">
      <c r="A34" s="49"/>
      <c r="B34" s="181" t="s">
        <v>87</v>
      </c>
      <c r="C34" s="188"/>
      <c r="D34" s="74"/>
      <c r="E34" s="110"/>
      <c r="F34" s="46"/>
    </row>
    <row r="35" spans="1:10" x14ac:dyDescent="0.25">
      <c r="A35" s="49"/>
      <c r="B35" s="181" t="s">
        <v>88</v>
      </c>
      <c r="C35" s="188"/>
      <c r="D35" s="74"/>
      <c r="E35" s="110"/>
      <c r="F35" s="46"/>
    </row>
    <row r="36" spans="1:10" x14ac:dyDescent="0.25">
      <c r="A36" s="49" t="s">
        <v>74</v>
      </c>
      <c r="B36" s="200" t="s">
        <v>89</v>
      </c>
      <c r="C36" s="188"/>
      <c r="D36" s="74"/>
      <c r="E36" s="110"/>
    </row>
    <row r="37" spans="1:10" x14ac:dyDescent="0.25">
      <c r="A37" s="47" t="s">
        <v>76</v>
      </c>
      <c r="B37" s="48" t="s">
        <v>120</v>
      </c>
      <c r="C37" s="48"/>
      <c r="D37" s="51">
        <f>D38</f>
        <v>0</v>
      </c>
      <c r="E37" s="61"/>
    </row>
    <row r="38" spans="1:10" x14ac:dyDescent="0.25">
      <c r="A38" s="49" t="s">
        <v>121</v>
      </c>
      <c r="B38" s="198" t="s">
        <v>122</v>
      </c>
      <c r="C38" s="199"/>
      <c r="D38" s="65">
        <f>SUM(D39:D40)</f>
        <v>0</v>
      </c>
      <c r="E38" s="109"/>
    </row>
    <row r="39" spans="1:10" x14ac:dyDescent="0.25">
      <c r="A39" s="49"/>
      <c r="B39" s="181" t="s">
        <v>90</v>
      </c>
      <c r="C39" s="182"/>
      <c r="D39" s="74"/>
      <c r="E39" s="110"/>
    </row>
    <row r="40" spans="1:10" x14ac:dyDescent="0.25">
      <c r="A40" s="50"/>
      <c r="B40" s="181" t="s">
        <v>91</v>
      </c>
      <c r="C40" s="182"/>
      <c r="D40" s="74"/>
      <c r="E40" s="110"/>
    </row>
    <row r="41" spans="1:10" ht="15.75" thickBot="1" x14ac:dyDescent="0.3">
      <c r="A41" s="235" t="s">
        <v>92</v>
      </c>
      <c r="B41" s="236"/>
      <c r="C41" s="237"/>
      <c r="D41" s="112">
        <f>SUM(D12,D18,D32,D37)</f>
        <v>0</v>
      </c>
      <c r="E41" s="113"/>
      <c r="F41" s="55"/>
      <c r="G41" s="54"/>
    </row>
    <row r="42" spans="1:10" ht="56.1" customHeight="1" x14ac:dyDescent="0.25">
      <c r="A42" s="233" t="s">
        <v>144</v>
      </c>
      <c r="B42" s="234"/>
      <c r="C42" s="206"/>
      <c r="D42" s="206"/>
      <c r="J42" s="45"/>
    </row>
    <row r="43" spans="1:10" ht="14.45" customHeight="1"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sheetData>
  <sheetProtection algorithmName="SHA-512" hashValue="B6Usl0P3zMtttvjmLnaQWFPFdjiuNP0+BkJtJdqKVUm+NiZul7puaRF2XdTiqDy8Hc4uRrKw+h69WCLyy8NYcw==" saltValue="LCPkXmpLNePvR1PGqfWEog==" spinCount="100000" sheet="1" objects="1" scenarios="1"/>
  <mergeCells count="44">
    <mergeCell ref="A42:D42"/>
    <mergeCell ref="B29:C29"/>
    <mergeCell ref="B30:C30"/>
    <mergeCell ref="B31:C31"/>
    <mergeCell ref="B33:C33"/>
    <mergeCell ref="B34:C34"/>
    <mergeCell ref="B35:C35"/>
    <mergeCell ref="B36:C36"/>
    <mergeCell ref="B38:C38"/>
    <mergeCell ref="B39:C39"/>
    <mergeCell ref="B40:C40"/>
    <mergeCell ref="A41:C41"/>
    <mergeCell ref="B28:C28"/>
    <mergeCell ref="B16:C16"/>
    <mergeCell ref="B17:C17"/>
    <mergeCell ref="B19:C19"/>
    <mergeCell ref="B20:C20"/>
    <mergeCell ref="B21:C21"/>
    <mergeCell ref="B22:C22"/>
    <mergeCell ref="B23:C23"/>
    <mergeCell ref="B24:C24"/>
    <mergeCell ref="B25:C25"/>
    <mergeCell ref="B26:C26"/>
    <mergeCell ref="B27:C27"/>
    <mergeCell ref="F9:G9"/>
    <mergeCell ref="A10:C10"/>
    <mergeCell ref="F10:I10"/>
    <mergeCell ref="B13:C13"/>
    <mergeCell ref="B14:C14"/>
    <mergeCell ref="B15:C15"/>
    <mergeCell ref="A5:B5"/>
    <mergeCell ref="A6:B6"/>
    <mergeCell ref="C6:E6"/>
    <mergeCell ref="A7:C7"/>
    <mergeCell ref="A8:C8"/>
    <mergeCell ref="A9:C9"/>
    <mergeCell ref="A1:B1"/>
    <mergeCell ref="C1:D1"/>
    <mergeCell ref="E1:E4"/>
    <mergeCell ref="A2:B2"/>
    <mergeCell ref="C2:D2"/>
    <mergeCell ref="C3:D3"/>
    <mergeCell ref="A4:B4"/>
    <mergeCell ref="C4:D4"/>
  </mergeCells>
  <conditionalFormatting sqref="A9:E9">
    <cfRule type="expression" dxfId="36" priority="10">
      <formula>$E$7="AKTIVITA NEZÁVAZNÁ DLE BODU 8."</formula>
    </cfRule>
  </conditionalFormatting>
  <conditionalFormatting sqref="D7:D9 C6 D14:D17">
    <cfRule type="containsBlanks" dxfId="35" priority="18">
      <formula>LEN(TRIM(C6))=0</formula>
    </cfRule>
  </conditionalFormatting>
  <conditionalFormatting sqref="D9">
    <cfRule type="expression" dxfId="34" priority="2">
      <formula>AND(E7="AKTIVITA ZÁVAZNÁ DLE BODU 7.",D9&gt;D7/10)</formula>
    </cfRule>
    <cfRule type="expression" dxfId="33" priority="9">
      <formula>AND($E$7="AKTIVITA NEZÁVAZNÁ DLE BODU 8.",$D$9&gt;0)</formula>
    </cfRule>
  </conditionalFormatting>
  <conditionalFormatting sqref="D20:D21">
    <cfRule type="cellIs" dxfId="32" priority="1" operator="equal">
      <formula>0</formula>
    </cfRule>
  </conditionalFormatting>
  <conditionalFormatting sqref="D23:D24">
    <cfRule type="cellIs" dxfId="31" priority="11" operator="equal">
      <formula>0</formula>
    </cfRule>
  </conditionalFormatting>
  <conditionalFormatting sqref="D26:D31 B42">
    <cfRule type="cellIs" dxfId="30" priority="4" operator="equal">
      <formula>0</formula>
    </cfRule>
  </conditionalFormatting>
  <conditionalFormatting sqref="D34:D36">
    <cfRule type="cellIs" dxfId="29" priority="12" operator="equal">
      <formula>0</formula>
    </cfRule>
  </conditionalFormatting>
  <conditionalFormatting sqref="D39:D40">
    <cfRule type="cellIs" dxfId="28" priority="13" operator="equal">
      <formula>0</formula>
    </cfRule>
  </conditionalFormatting>
  <conditionalFormatting sqref="E1">
    <cfRule type="containsText" dxfId="27" priority="14" operator="containsText" text="21">
      <formula>NOT(ISERROR(SEARCH("21",E1)))</formula>
    </cfRule>
    <cfRule type="cellIs" dxfId="26" priority="15" operator="equal">
      <formula>0</formula>
    </cfRule>
  </conditionalFormatting>
  <conditionalFormatting sqref="E7">
    <cfRule type="cellIs" dxfId="25" priority="3" operator="equal">
      <formula>0</formula>
    </cfRule>
  </conditionalFormatting>
  <conditionalFormatting sqref="E10">
    <cfRule type="cellIs" dxfId="24" priority="5" operator="lessThan">
      <formula>0</formula>
    </cfRule>
    <cfRule type="cellIs" dxfId="23" priority="6" operator="greaterThan">
      <formula>0</formula>
    </cfRule>
  </conditionalFormatting>
  <conditionalFormatting sqref="F41:G41">
    <cfRule type="containsText" dxfId="22" priority="1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10:I10">
    <cfRule type="containsText" dxfId="21" priority="7" operator="containsText" text="Vratka">
      <formula>NOT(ISERROR(SEARCH("Vratka",F10)))</formula>
    </cfRule>
    <cfRule type="containsText" priority="8" operator="containsText" text="Vratka">
      <formula>NOT(ISERROR(SEARCH("Vratka",F10)))</formula>
    </cfRule>
  </conditionalFormatting>
  <conditionalFormatting sqref="G41">
    <cfRule type="containsText" dxfId="20" priority="16" operator="containsText" text="VRAT">
      <formula>NOT(ISERROR(SEARCH("VRAT",G41)))</formula>
    </cfRule>
  </conditionalFormatting>
  <dataValidations count="1">
    <dataValidation type="list" allowBlank="1" showInputMessage="1" showErrorMessage="1" sqref="E7" xr:uid="{A6DA554E-3F68-4F61-A0BB-4FB5D780CEDC}">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611B0-7365-4C9A-B12B-5E1017495A5F}">
  <sheetPr>
    <tabColor rgb="FF92D050"/>
  </sheetPr>
  <dimension ref="A1:K78"/>
  <sheetViews>
    <sheetView tabSelected="1" workbookViewId="0">
      <selection activeCell="E7" sqref="E7"/>
    </sheetView>
  </sheetViews>
  <sheetFormatPr defaultColWidth="8.85546875" defaultRowHeight="15" x14ac:dyDescent="0.25"/>
  <cols>
    <col min="1" max="1" width="8.7109375" style="1" customWidth="1"/>
    <col min="2" max="2" width="38.7109375" style="19" customWidth="1"/>
    <col min="3" max="3" width="29.5703125" style="1" customWidth="1"/>
    <col min="4" max="4" width="28.7109375" style="1" customWidth="1"/>
    <col min="5" max="5" width="33.140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x14ac:dyDescent="0.25">
      <c r="A1" s="207" t="s">
        <v>37</v>
      </c>
      <c r="B1" s="208"/>
      <c r="C1" s="215" t="str">
        <f>IF('1. SOUHRNNÉ INFORMACE'!B5=0,"",'1. SOUHRNNÉ INFORMACE'!B5)</f>
        <v/>
      </c>
      <c r="D1" s="216"/>
      <c r="E1" s="172" t="str">
        <f>'1. SOUHRNNÉ INFORMACE'!B2</f>
        <v>OPH2023</v>
      </c>
    </row>
    <row r="2" spans="1:11" x14ac:dyDescent="0.25">
      <c r="A2" s="217" t="s">
        <v>25</v>
      </c>
      <c r="B2" s="218" t="s">
        <v>25</v>
      </c>
      <c r="C2" s="209" t="str">
        <f>IF('1. SOUHRNNÉ INFORMACE'!B6=0,"",'1. SOUHRNNÉ INFORMACE'!B6)</f>
        <v/>
      </c>
      <c r="D2" s="210"/>
      <c r="E2" s="173"/>
    </row>
    <row r="3" spans="1:11" x14ac:dyDescent="0.25">
      <c r="A3" s="98" t="s">
        <v>33</v>
      </c>
      <c r="B3" s="53" t="s">
        <v>33</v>
      </c>
      <c r="C3" s="209" t="str">
        <f>IF('1. SOUHRNNÉ INFORMACE'!B9=0,"",'1. SOUHRNNÉ INFORMACE'!B9)</f>
        <v/>
      </c>
      <c r="D3" s="210"/>
      <c r="E3" s="173"/>
    </row>
    <row r="4" spans="1:11" x14ac:dyDescent="0.25">
      <c r="A4" s="213" t="s">
        <v>34</v>
      </c>
      <c r="B4" s="214" t="s">
        <v>34</v>
      </c>
      <c r="C4" s="211" t="str">
        <f>IF('1. SOUHRNNÉ INFORMACE'!B10=0,"",'1. SOUHRNNÉ INFORMACE'!B10)</f>
        <v/>
      </c>
      <c r="D4" s="212"/>
      <c r="E4" s="173"/>
    </row>
    <row r="5" spans="1:11" ht="26.45" customHeight="1" x14ac:dyDescent="0.25">
      <c r="A5" s="192" t="str">
        <f>'2A. POUŽITÍ DOTACE-oblast B'!A6</f>
        <v>Oblast podpory B - Státní sportovní reprezentace</v>
      </c>
      <c r="B5" s="238"/>
      <c r="C5" s="58"/>
      <c r="D5" s="94" t="s">
        <v>132</v>
      </c>
      <c r="E5" s="100" t="str">
        <f>IF('1. SOUHRNNÉ INFORMACE'!E2=0,"",'1. SOUHRNNÉ INFORMACE'!E2)</f>
        <v/>
      </c>
    </row>
    <row r="6" spans="1:11" s="13" customFormat="1" ht="51.6" customHeight="1" x14ac:dyDescent="0.25">
      <c r="A6" s="219" t="s">
        <v>131</v>
      </c>
      <c r="B6" s="220"/>
      <c r="C6" s="221"/>
      <c r="D6" s="222"/>
      <c r="E6" s="223"/>
      <c r="K6" s="1"/>
    </row>
    <row r="7" spans="1:11" s="13" customFormat="1" ht="51.6" customHeight="1" x14ac:dyDescent="0.25">
      <c r="A7" s="224" t="s">
        <v>127</v>
      </c>
      <c r="B7" s="225"/>
      <c r="C7" s="226"/>
      <c r="D7" s="89"/>
      <c r="E7" s="101"/>
      <c r="K7" s="1"/>
    </row>
    <row r="8" spans="1:11" s="13" customFormat="1" ht="51.6" customHeight="1" x14ac:dyDescent="0.25">
      <c r="A8" s="224" t="s">
        <v>133</v>
      </c>
      <c r="B8" s="225"/>
      <c r="C8" s="226"/>
      <c r="D8" s="89"/>
      <c r="E8" s="104"/>
      <c r="K8" s="1"/>
    </row>
    <row r="9" spans="1:11" s="13" customFormat="1" ht="43.5" customHeight="1" x14ac:dyDescent="0.25">
      <c r="A9" s="224" t="s">
        <v>140</v>
      </c>
      <c r="B9" s="225"/>
      <c r="C9" s="226"/>
      <c r="D9" s="89"/>
      <c r="E9" s="115" t="str">
        <f>IF(AND(E7="AKTIVITA NEZÁVAZNÁ DLE BODU 8.",D9&gt;0),"!!!CHYBA na BUŇCE D9",IF(AND(E7="AKTIVITA ZÁVAZNÁ DLE BODU 7.",D9&gt;D7/10),"!!!CHYBA na BUŇCE D9",""))</f>
        <v/>
      </c>
      <c r="F9" s="205" t="str">
        <f>IF(AND(E7="AKTIVITA NEZÁVAZNÁ DLE BODU 8.",D9&gt;0),"!!!PAUŠÁLNÍ VÝDAJE LZE UPLATNIT POUZE U AKTIVIT DLE BODU 7. ČÁSTI I. ROPD",IF(AND(E7="AKTIVITA ZÁVAZNÁ DLE BODU 7.",D9&gt;D7/10),"PAUŠÁLNÍ NÁKLADY PŘEVYŠUJÍ 10% Z POSKYTNUTÉ DOTACE",IF(D9&gt;D7-D8,"PAUŠÁL JE VYŠŠÍ NEŽ DOTACE PO VRATCE","")))</f>
        <v/>
      </c>
      <c r="G9" s="206"/>
      <c r="K9" s="1"/>
    </row>
    <row r="10" spans="1:11" ht="45" customHeight="1" x14ac:dyDescent="0.25">
      <c r="A10" s="227" t="s">
        <v>126</v>
      </c>
      <c r="B10" s="228"/>
      <c r="C10" s="229"/>
      <c r="D10" s="114">
        <f>D41</f>
        <v>0</v>
      </c>
      <c r="E10" s="102">
        <f>D7-D8-D9-D10</f>
        <v>0</v>
      </c>
      <c r="F10" s="232" t="str">
        <f>IF(ISBLANK(E7),"VYPLŇTE BUŇKU E7",IF(D8&gt;D7,"Vratka je vyšší než dotace",IF(AND(E7="AKTIVITA NEZÁVAZNÁ DLE BODU 8.",D10&gt;D7-D8),"výše nákladů převyšuje výši dotace",IF(AND(E7="AKTIVITA NEZÁVAZNÁ DLE BODU 8.",D10&lt;D7-D8),"žadatel část dotace (hodnota E10) přesunul ve prospěch jiné závazné aktivity dle bodu 7. části I. RoPD NEBO Vratka nevyčerpané dotace  v období 1.1.2024 - 15.2.2024 - viz list 2. POUŽITÍ DOTACE",IF(AND(E7="AKTIVITA ZÁVAZNÁ DLE BODU 7.",E10&gt;0),"Vratka nevyčerpané dotace  v období 1.1.2024 - 15.2.2024 - viz list 2. POUŽITÍ DOTACE",IF(AND(E7="AKTIVITA ZÁVAZNÁ DLE BODU 7.",D10+D9&gt;D7-D8),"výše nákladů (včetně vratky do 31.12.) převyšuje výši dotace NEBO žadatel část dotace (hodnota na E10) přesunul ve prospěch této závazné aktivity dle bodu 7. části I. RoPD",""))))))</f>
        <v>VYPLŇTE BUŇKU E7</v>
      </c>
      <c r="G10" s="232"/>
      <c r="H10" s="232"/>
      <c r="I10" s="232"/>
    </row>
    <row r="11" spans="1:11" ht="15.75" x14ac:dyDescent="0.25">
      <c r="A11" s="103"/>
      <c r="B11" s="79"/>
      <c r="C11" s="80"/>
      <c r="D11" s="81"/>
      <c r="E11" s="104"/>
      <c r="F11" s="2"/>
    </row>
    <row r="12" spans="1:11" x14ac:dyDescent="0.25">
      <c r="A12" s="105" t="s">
        <v>62</v>
      </c>
      <c r="B12" s="106" t="s">
        <v>61</v>
      </c>
      <c r="C12" s="106"/>
      <c r="D12" s="107">
        <f>SUM(D13,D16,D17)</f>
        <v>0</v>
      </c>
      <c r="E12" s="108"/>
    </row>
    <row r="13" spans="1:11" x14ac:dyDescent="0.25">
      <c r="A13" s="77" t="s">
        <v>63</v>
      </c>
      <c r="B13" s="186" t="s">
        <v>65</v>
      </c>
      <c r="C13" s="187"/>
      <c r="D13" s="71">
        <f>SUM(D14:D15)</f>
        <v>0</v>
      </c>
      <c r="E13" s="109"/>
    </row>
    <row r="14" spans="1:11" ht="56.25" customHeight="1" x14ac:dyDescent="0.25">
      <c r="A14" s="50"/>
      <c r="B14" s="181" t="s">
        <v>94</v>
      </c>
      <c r="C14" s="188"/>
      <c r="D14" s="74"/>
      <c r="E14" s="110"/>
    </row>
    <row r="15" spans="1:11" x14ac:dyDescent="0.25">
      <c r="A15" s="50"/>
      <c r="B15" s="181" t="s">
        <v>82</v>
      </c>
      <c r="C15" s="188"/>
      <c r="D15" s="74"/>
      <c r="E15" s="110"/>
      <c r="F15" s="46"/>
    </row>
    <row r="16" spans="1:11" x14ac:dyDescent="0.25">
      <c r="A16" s="49" t="s">
        <v>79</v>
      </c>
      <c r="B16" s="189" t="s">
        <v>80</v>
      </c>
      <c r="C16" s="190"/>
      <c r="D16" s="74"/>
      <c r="E16" s="110"/>
      <c r="F16" s="46"/>
    </row>
    <row r="17" spans="1:6" x14ac:dyDescent="0.25">
      <c r="A17" s="49" t="s">
        <v>83</v>
      </c>
      <c r="B17" s="191" t="s">
        <v>84</v>
      </c>
      <c r="C17" s="190"/>
      <c r="D17" s="75"/>
      <c r="E17" s="110"/>
      <c r="F17" s="46"/>
    </row>
    <row r="18" spans="1:6" x14ac:dyDescent="0.25">
      <c r="A18" s="47" t="s">
        <v>64</v>
      </c>
      <c r="B18" s="48" t="s">
        <v>66</v>
      </c>
      <c r="C18" s="48"/>
      <c r="D18" s="51">
        <f>SUM(D19,D22,D25)</f>
        <v>0</v>
      </c>
      <c r="E18" s="61"/>
      <c r="F18" s="46"/>
    </row>
    <row r="19" spans="1:6" x14ac:dyDescent="0.25">
      <c r="A19" s="49" t="s">
        <v>67</v>
      </c>
      <c r="B19" s="194" t="s">
        <v>68</v>
      </c>
      <c r="C19" s="195"/>
      <c r="D19" s="139">
        <f>SUM(D20:D21)</f>
        <v>0</v>
      </c>
      <c r="E19" s="116"/>
      <c r="F19" s="46"/>
    </row>
    <row r="20" spans="1:6" ht="28.15" customHeight="1" x14ac:dyDescent="0.25">
      <c r="A20" s="49"/>
      <c r="B20" s="196" t="s">
        <v>145</v>
      </c>
      <c r="C20" s="197"/>
      <c r="D20" s="74"/>
      <c r="E20" s="138"/>
      <c r="F20" s="46"/>
    </row>
    <row r="21" spans="1:6" x14ac:dyDescent="0.25">
      <c r="A21" s="49"/>
      <c r="B21" s="196" t="s">
        <v>146</v>
      </c>
      <c r="C21" s="197"/>
      <c r="D21" s="74"/>
      <c r="E21" s="138"/>
      <c r="F21" s="46"/>
    </row>
    <row r="22" spans="1:6" x14ac:dyDescent="0.25">
      <c r="A22" s="49" t="s">
        <v>69</v>
      </c>
      <c r="B22" s="194" t="s">
        <v>81</v>
      </c>
      <c r="C22" s="195"/>
      <c r="D22" s="91">
        <f>SUM(D23:D24)</f>
        <v>0</v>
      </c>
      <c r="E22" s="111"/>
      <c r="F22" s="46"/>
    </row>
    <row r="23" spans="1:6" x14ac:dyDescent="0.25">
      <c r="A23" s="49"/>
      <c r="B23" s="200" t="s">
        <v>85</v>
      </c>
      <c r="C23" s="188"/>
      <c r="D23" s="74"/>
      <c r="E23" s="110"/>
      <c r="F23" s="46"/>
    </row>
    <row r="24" spans="1:6" ht="29.45" customHeight="1" x14ac:dyDescent="0.25">
      <c r="A24" s="49"/>
      <c r="B24" s="202" t="s">
        <v>129</v>
      </c>
      <c r="C24" s="203"/>
      <c r="D24" s="74"/>
      <c r="E24" s="110"/>
      <c r="F24" s="46"/>
    </row>
    <row r="25" spans="1:6" x14ac:dyDescent="0.25">
      <c r="A25" s="49" t="s">
        <v>70</v>
      </c>
      <c r="B25" s="198" t="s">
        <v>71</v>
      </c>
      <c r="C25" s="199"/>
      <c r="D25" s="71">
        <f>SUM(D26:D31)</f>
        <v>0</v>
      </c>
      <c r="E25" s="109"/>
      <c r="F25" s="46"/>
    </row>
    <row r="26" spans="1:6" x14ac:dyDescent="0.25">
      <c r="A26" s="50"/>
      <c r="B26" s="181" t="s">
        <v>148</v>
      </c>
      <c r="C26" s="188"/>
      <c r="D26" s="74"/>
      <c r="E26" s="110"/>
      <c r="F26" s="46"/>
    </row>
    <row r="27" spans="1:6" ht="32.450000000000003" customHeight="1" x14ac:dyDescent="0.25">
      <c r="A27" s="50"/>
      <c r="B27" s="181" t="s">
        <v>150</v>
      </c>
      <c r="C27" s="188"/>
      <c r="D27" s="74"/>
      <c r="E27" s="110"/>
    </row>
    <row r="28" spans="1:6" ht="30.6" customHeight="1" x14ac:dyDescent="0.25">
      <c r="A28" s="50"/>
      <c r="B28" s="181" t="s">
        <v>149</v>
      </c>
      <c r="C28" s="188"/>
      <c r="D28" s="74"/>
      <c r="E28" s="110"/>
    </row>
    <row r="29" spans="1:6" ht="39.950000000000003" customHeight="1" x14ac:dyDescent="0.25">
      <c r="A29" s="50"/>
      <c r="B29" s="202" t="s">
        <v>151</v>
      </c>
      <c r="C29" s="204"/>
      <c r="D29" s="74"/>
      <c r="E29" s="110"/>
    </row>
    <row r="30" spans="1:6" ht="45.6" customHeight="1" x14ac:dyDescent="0.25">
      <c r="A30" s="50"/>
      <c r="B30" s="181" t="s">
        <v>86</v>
      </c>
      <c r="C30" s="188"/>
      <c r="D30" s="74"/>
      <c r="E30" s="110"/>
    </row>
    <row r="31" spans="1:6" ht="14.45" customHeight="1" x14ac:dyDescent="0.25">
      <c r="A31" s="50"/>
      <c r="B31" s="181" t="s">
        <v>72</v>
      </c>
      <c r="C31" s="188"/>
      <c r="D31" s="74"/>
      <c r="E31" s="110"/>
    </row>
    <row r="32" spans="1:6" ht="14.45" customHeight="1" x14ac:dyDescent="0.25">
      <c r="A32" s="47" t="s">
        <v>75</v>
      </c>
      <c r="B32" s="48" t="s">
        <v>38</v>
      </c>
      <c r="C32" s="48"/>
      <c r="D32" s="51">
        <f>SUM(D33,D36)</f>
        <v>0</v>
      </c>
      <c r="E32" s="61"/>
    </row>
    <row r="33" spans="1:10" x14ac:dyDescent="0.25">
      <c r="A33" s="49" t="s">
        <v>73</v>
      </c>
      <c r="B33" s="201" t="s">
        <v>128</v>
      </c>
      <c r="C33" s="195"/>
      <c r="D33" s="65">
        <f>SUM(D34:D35)</f>
        <v>0</v>
      </c>
      <c r="E33" s="109"/>
      <c r="F33" s="46"/>
    </row>
    <row r="34" spans="1:10" x14ac:dyDescent="0.25">
      <c r="A34" s="49"/>
      <c r="B34" s="181" t="s">
        <v>87</v>
      </c>
      <c r="C34" s="188"/>
      <c r="D34" s="74"/>
      <c r="E34" s="110"/>
      <c r="F34" s="46"/>
    </row>
    <row r="35" spans="1:10" x14ac:dyDescent="0.25">
      <c r="A35" s="49"/>
      <c r="B35" s="181" t="s">
        <v>88</v>
      </c>
      <c r="C35" s="188"/>
      <c r="D35" s="74"/>
      <c r="E35" s="110"/>
      <c r="F35" s="46"/>
    </row>
    <row r="36" spans="1:10" x14ac:dyDescent="0.25">
      <c r="A36" s="49" t="s">
        <v>74</v>
      </c>
      <c r="B36" s="200" t="s">
        <v>89</v>
      </c>
      <c r="C36" s="188"/>
      <c r="D36" s="74"/>
      <c r="E36" s="110"/>
    </row>
    <row r="37" spans="1:10" x14ac:dyDescent="0.25">
      <c r="A37" s="47" t="s">
        <v>76</v>
      </c>
      <c r="B37" s="48" t="s">
        <v>120</v>
      </c>
      <c r="C37" s="48"/>
      <c r="D37" s="51">
        <f>D38</f>
        <v>0</v>
      </c>
      <c r="E37" s="61"/>
    </row>
    <row r="38" spans="1:10" x14ac:dyDescent="0.25">
      <c r="A38" s="49" t="s">
        <v>121</v>
      </c>
      <c r="B38" s="198" t="s">
        <v>122</v>
      </c>
      <c r="C38" s="199"/>
      <c r="D38" s="65">
        <f>SUM(D39:D40)</f>
        <v>0</v>
      </c>
      <c r="E38" s="109"/>
    </row>
    <row r="39" spans="1:10" x14ac:dyDescent="0.25">
      <c r="A39" s="49"/>
      <c r="B39" s="181" t="s">
        <v>90</v>
      </c>
      <c r="C39" s="182"/>
      <c r="D39" s="74"/>
      <c r="E39" s="110"/>
    </row>
    <row r="40" spans="1:10" x14ac:dyDescent="0.25">
      <c r="A40" s="50"/>
      <c r="B40" s="181" t="s">
        <v>91</v>
      </c>
      <c r="C40" s="182"/>
      <c r="D40" s="74"/>
      <c r="E40" s="110"/>
    </row>
    <row r="41" spans="1:10" ht="15.75" thickBot="1" x14ac:dyDescent="0.3">
      <c r="A41" s="235" t="s">
        <v>92</v>
      </c>
      <c r="B41" s="236"/>
      <c r="C41" s="237"/>
      <c r="D41" s="112">
        <f>SUM(D12,D18,D32,D37)</f>
        <v>0</v>
      </c>
      <c r="E41" s="113"/>
      <c r="F41" s="55"/>
      <c r="G41" s="54"/>
    </row>
    <row r="42" spans="1:10" ht="56.1" customHeight="1" x14ac:dyDescent="0.25">
      <c r="A42" s="233" t="s">
        <v>144</v>
      </c>
      <c r="B42" s="234"/>
      <c r="C42" s="206"/>
      <c r="D42" s="206"/>
      <c r="J42" s="45"/>
    </row>
    <row r="43" spans="1:10" ht="14.45" customHeight="1" x14ac:dyDescent="0.25">
      <c r="B43" s="15"/>
      <c r="C43" s="15"/>
      <c r="D43" s="15"/>
      <c r="E43" s="16"/>
    </row>
    <row r="44" spans="1:10" x14ac:dyDescent="0.25">
      <c r="B44" s="15"/>
      <c r="C44" s="15"/>
      <c r="D44" s="15"/>
      <c r="E44" s="16"/>
    </row>
    <row r="45" spans="1:10" x14ac:dyDescent="0.25">
      <c r="B45" s="15"/>
      <c r="C45" s="15"/>
      <c r="D45" s="15"/>
      <c r="E45" s="16"/>
    </row>
    <row r="46" spans="1:10" x14ac:dyDescent="0.25">
      <c r="B46" s="15"/>
      <c r="C46" s="15"/>
      <c r="D46" s="15"/>
      <c r="E46" s="16"/>
    </row>
    <row r="47" spans="1:10" x14ac:dyDescent="0.25">
      <c r="B47" s="15"/>
      <c r="C47" s="15"/>
      <c r="D47" s="15"/>
      <c r="E47" s="16"/>
    </row>
    <row r="48" spans="1:10"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sheetData>
  <sheetProtection algorithmName="SHA-512" hashValue="DbgsaNEMXCbaBJTN6OvBB4q6KZm9wJ4eNtqb9VhPChfcdYCa30Q9WlJazVYm2BfhhlCIQ8IclnYLhb2XGeJGoQ==" saltValue="xRD13Plmpfd9EhT+dTe61Q==" spinCount="100000" sheet="1" objects="1" scenarios="1"/>
  <mergeCells count="44">
    <mergeCell ref="A42:D42"/>
    <mergeCell ref="B29:C29"/>
    <mergeCell ref="B30:C30"/>
    <mergeCell ref="B31:C31"/>
    <mergeCell ref="B33:C33"/>
    <mergeCell ref="B34:C34"/>
    <mergeCell ref="B35:C35"/>
    <mergeCell ref="B36:C36"/>
    <mergeCell ref="B38:C38"/>
    <mergeCell ref="B39:C39"/>
    <mergeCell ref="B40:C40"/>
    <mergeCell ref="A41:C41"/>
    <mergeCell ref="B28:C28"/>
    <mergeCell ref="B16:C16"/>
    <mergeCell ref="B17:C17"/>
    <mergeCell ref="B19:C19"/>
    <mergeCell ref="B20:C20"/>
    <mergeCell ref="B21:C21"/>
    <mergeCell ref="B22:C22"/>
    <mergeCell ref="B23:C23"/>
    <mergeCell ref="B24:C24"/>
    <mergeCell ref="B25:C25"/>
    <mergeCell ref="B26:C26"/>
    <mergeCell ref="B27:C27"/>
    <mergeCell ref="F9:G9"/>
    <mergeCell ref="A10:C10"/>
    <mergeCell ref="F10:I10"/>
    <mergeCell ref="B13:C13"/>
    <mergeCell ref="B14:C14"/>
    <mergeCell ref="B15:C15"/>
    <mergeCell ref="A5:B5"/>
    <mergeCell ref="A6:B6"/>
    <mergeCell ref="C6:E6"/>
    <mergeCell ref="A7:C7"/>
    <mergeCell ref="A8:C8"/>
    <mergeCell ref="A9:C9"/>
    <mergeCell ref="A1:B1"/>
    <mergeCell ref="C1:D1"/>
    <mergeCell ref="E1:E4"/>
    <mergeCell ref="A2:B2"/>
    <mergeCell ref="C2:D2"/>
    <mergeCell ref="C3:D3"/>
    <mergeCell ref="A4:B4"/>
    <mergeCell ref="C4:D4"/>
  </mergeCells>
  <conditionalFormatting sqref="A9:E9">
    <cfRule type="expression" dxfId="19" priority="10">
      <formula>$E$7="AKTIVITA NEZÁVAZNÁ DLE BODU 8."</formula>
    </cfRule>
  </conditionalFormatting>
  <conditionalFormatting sqref="D7:D9 C6 D14:D17">
    <cfRule type="containsBlanks" dxfId="18" priority="18">
      <formula>LEN(TRIM(C6))=0</formula>
    </cfRule>
  </conditionalFormatting>
  <conditionalFormatting sqref="D9">
    <cfRule type="expression" dxfId="17" priority="2">
      <formula>AND(E7="AKTIVITA ZÁVAZNÁ DLE BODU 7.",D9&gt;D7/10)</formula>
    </cfRule>
    <cfRule type="expression" dxfId="16" priority="9">
      <formula>AND($E$7="AKTIVITA NEZÁVAZNÁ DLE BODU 8.",$D$9&gt;0)</formula>
    </cfRule>
  </conditionalFormatting>
  <conditionalFormatting sqref="D20:D21">
    <cfRule type="cellIs" dxfId="15" priority="1" operator="equal">
      <formula>0</formula>
    </cfRule>
  </conditionalFormatting>
  <conditionalFormatting sqref="D23:D24">
    <cfRule type="cellIs" dxfId="14" priority="11" operator="equal">
      <formula>0</formula>
    </cfRule>
  </conditionalFormatting>
  <conditionalFormatting sqref="D26:D31 B42">
    <cfRule type="cellIs" dxfId="13" priority="4" operator="equal">
      <formula>0</formula>
    </cfRule>
  </conditionalFormatting>
  <conditionalFormatting sqref="D34:D36">
    <cfRule type="cellIs" dxfId="12" priority="12" operator="equal">
      <formula>0</formula>
    </cfRule>
  </conditionalFormatting>
  <conditionalFormatting sqref="D39:D40">
    <cfRule type="cellIs" dxfId="11" priority="13" operator="equal">
      <formula>0</formula>
    </cfRule>
  </conditionalFormatting>
  <conditionalFormatting sqref="E1">
    <cfRule type="containsText" dxfId="10" priority="14" operator="containsText" text="21">
      <formula>NOT(ISERROR(SEARCH("21",E1)))</formula>
    </cfRule>
    <cfRule type="cellIs" dxfId="9" priority="15" operator="equal">
      <formula>0</formula>
    </cfRule>
  </conditionalFormatting>
  <conditionalFormatting sqref="E7">
    <cfRule type="cellIs" dxfId="8" priority="3" operator="equal">
      <formula>0</formula>
    </cfRule>
  </conditionalFormatting>
  <conditionalFormatting sqref="E10">
    <cfRule type="cellIs" dxfId="7" priority="5" operator="lessThan">
      <formula>0</formula>
    </cfRule>
    <cfRule type="cellIs" dxfId="6" priority="6" operator="greaterThan">
      <formula>0</formula>
    </cfRule>
  </conditionalFormatting>
  <conditionalFormatting sqref="F41:G41">
    <cfRule type="containsText" dxfId="5" priority="1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10:I10">
    <cfRule type="containsText" dxfId="4" priority="7" operator="containsText" text="Vratka">
      <formula>NOT(ISERROR(SEARCH("Vratka",F10)))</formula>
    </cfRule>
    <cfRule type="containsText" priority="8" operator="containsText" text="Vratka">
      <formula>NOT(ISERROR(SEARCH("Vratka",F10)))</formula>
    </cfRule>
  </conditionalFormatting>
  <conditionalFormatting sqref="G41">
    <cfRule type="containsText" dxfId="3" priority="16" operator="containsText" text="VRAT">
      <formula>NOT(ISERROR(SEARCH("VRAT",G41)))</formula>
    </cfRule>
  </conditionalFormatting>
  <dataValidations count="1">
    <dataValidation type="list" allowBlank="1" showInputMessage="1" showErrorMessage="1" sqref="E7" xr:uid="{F5BBCE1F-3451-484F-9C5D-A2ED41EE6FF8}">
      <formula1>"AKTIVITA ZÁVAZNÁ DLE BODU 7.,AKTIVITA NEZÁVAZNÁ DLE BODU 8."</formula1>
    </dataValidation>
  </dataValidations>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4</vt:i4>
      </vt:variant>
    </vt:vector>
  </HeadingPairs>
  <TitlesOfParts>
    <vt:vector size="14" baseType="lpstr">
      <vt:lpstr>1. SOUHRNNÉ INFORMACE</vt:lpstr>
      <vt:lpstr>2A. POUŽITÍ DOTACE-oblast A</vt:lpstr>
      <vt:lpstr>2A. Aktivita 1</vt:lpstr>
      <vt:lpstr>2A. Aktivita 2</vt:lpstr>
      <vt:lpstr>2A. Aktivita 3</vt:lpstr>
      <vt:lpstr>2A. POUŽITÍ DOTACE-oblast B</vt:lpstr>
      <vt:lpstr>2B. Aktivita 1</vt:lpstr>
      <vt:lpstr>2B. Aktivita 2</vt:lpstr>
      <vt:lpstr>2B. Aktivita 3</vt:lpstr>
      <vt:lpstr>3. FINANČNÍ VYPOŘÁDÁNÍ Vyhl.</vt:lpstr>
      <vt:lpstr>'1. SOUHRNNÉ INFORMACE'!Oblast_tisku</vt:lpstr>
      <vt:lpstr>'2A. Aktivita 1'!Oblast_tisku</vt:lpstr>
      <vt:lpstr>'2A. POUŽITÍ DOTACE-oblast A'!Oblast_tisku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Horák Ivan</cp:lastModifiedBy>
  <cp:revision/>
  <cp:lastPrinted>2023-11-08T17:08:22Z</cp:lastPrinted>
  <dcterms:created xsi:type="dcterms:W3CDTF">2021-11-13T18:08:13Z</dcterms:created>
  <dcterms:modified xsi:type="dcterms:W3CDTF">2023-12-18T09:25:46Z</dcterms:modified>
  <cp:category/>
  <cp:contentStatus/>
</cp:coreProperties>
</file>